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'Debiti'!$A$1:$AB$81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<sst xmlns="http://schemas.openxmlformats.org/spreadsheetml/2006/main" count="378" uniqueCount="187">
  <si>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</si>
  <si>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</si>
  <si>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</si>
  <si>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</si>
  <si>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</si>
  <si>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</si>
  <si>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</si>
  <si>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</si>
  <si>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</si>
  <si>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</si>
  <si>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</si>
  <si>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</si>
  <si>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</si>
  <si>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</si>
  <si>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</si>
  <si>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</si>
  <si>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</si>
  <si>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</si>
  <si>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</si>
  <si>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</si>
  <si>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</si>
  <si>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</si>
  <si>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</si>
  <si>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</si>
  <si>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</si>
  <si>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</si>
  <si>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</si>
  <si>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</si>
  <si>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</si>
  <si>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</si>
  <si>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</si>
  <si>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</si>
  <si>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</si>
  <si>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</si>
  <si>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</si>
  <si>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</si>
  <si>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</si>
  <si>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</si>
  <si>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</si>
  <si>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</si>
  <si>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</si>
  <si>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</si>
  <si>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</si>
  <si>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</si>
  <si>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</si>
  <si>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</si>
  <si>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</si>
  <si>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</si>
  <si>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</si>
  <si>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</si>
  <si>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</si>
  <si>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</si>
  <si>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</si>
  <si>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</si>
  <si>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</si>
  <si>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</si>
  <si>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</si>
  <si>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</si>
  <si>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</si>
  <si>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</si>
  <si>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</si>
  <si>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</si>
  <si>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</si>
  <si>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</si>
  <si>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</si>
  <si>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</si>
  <si>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</si>
  <si>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</si>
  <si>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</si>
  <si>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</si>
  <si>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</si>
  <si>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</si>
  <si>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</si>
  <si>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</si>
  <si>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</si>
  <si>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</si>
  <si>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</si>
  <si>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</si>
  <si>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</si>
  <si>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</si>
  <si>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</si>
  <si>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</si>
  <si>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</si>
  <si>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</si>
  <si>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</si>
  <si>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</si>
  <si>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</si>
  <si>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</si>
  <si>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</si>
  <si>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</si>
  <si>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</si>
  <si>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</si>
  <si>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</si>
  <si>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</si>
  <si>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</si>
  <si>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</si>
  <si>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</si>
  <si>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</si>
  <si>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</si>
  <si>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</si>
  <si>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</si>
  <si>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</si>
  <si>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</si>
  <si>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</si>
  <si>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</si>
  <si>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</si>
  <si>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</si>
  <si>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</si>
  <si>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</si>
  <si>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</si>
  <si>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</si>
  <si>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</si>
  <si>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</si>
  <si>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Bellino</t>
  </si>
  <si>
    <t>Ammontare Complessivo dei Debiti e del Numero delle Imprese Creditrici - Elenco Fatture da Pagare Anno 2022</t>
  </si>
  <si>
    <t>31/12/2022</t>
  </si>
  <si>
    <t>NO</t>
  </si>
  <si>
    <t/>
  </si>
  <si>
    <t>83</t>
  </si>
  <si>
    <t>29/12/2022</t>
  </si>
  <si>
    <t>PREDISPOSIZIONE CAVIDOTTI LINEA ENEL ALL'INTERNO DELLA B.TA FONTANILE</t>
  </si>
  <si>
    <t>SI</t>
  </si>
  <si>
    <t>Z9538C6C5D</t>
  </si>
  <si>
    <t>02/01/2023</t>
  </si>
  <si>
    <t>BONGIASCA COSTRUZIONI SNC</t>
  </si>
  <si>
    <t>02293430043</t>
  </si>
  <si>
    <t>SERV. TECNICI</t>
  </si>
  <si>
    <t>28/01/2023</t>
  </si>
  <si>
    <t>22/12/2022</t>
  </si>
  <si>
    <t>72</t>
  </si>
  <si>
    <t>16/12/2022</t>
  </si>
  <si>
    <t>PROGETTAZIONE DEFINITIVA-ESECUTIVA, D.L., PIANO SICUREZZA, CONTABILITA' - MESSA IN SICUREZZA STRADE INTERNE BTA FONTANILE [Ex.Imp. 2021/100] (Somma Impegnate nell'Esercizio 2021 da riscrivere nell'Esercizio 2022)</t>
  </si>
  <si>
    <t>8800970632</t>
  </si>
  <si>
    <t>21/12/2022</t>
  </si>
  <si>
    <t>COMBA PAOLO</t>
  </si>
  <si>
    <t>03369390046</t>
  </si>
  <si>
    <t>CMBPLA89M01D205Z</t>
  </si>
  <si>
    <t>20/01/2023</t>
  </si>
  <si>
    <t>00578/12</t>
  </si>
  <si>
    <t>20/12/2022</t>
  </si>
  <si>
    <t>INVIO TELEMATICO LIQUIDAZIONI IVA PERIODICHE ANNO 2022</t>
  </si>
  <si>
    <t>Z9E34CCE43</t>
  </si>
  <si>
    <t>ENTI REV srl</t>
  </si>
  <si>
    <t>02037190044</t>
  </si>
  <si>
    <t>SERV. AMMINISTRATIVO</t>
  </si>
  <si>
    <t>19/01/2023</t>
  </si>
  <si>
    <t>28/12/2022</t>
  </si>
  <si>
    <t>00388/05</t>
  </si>
  <si>
    <t>27/12/2022</t>
  </si>
  <si>
    <t>GESTIONE STIPENDI E ADEMPIMENTI VARI 4^ trim 2022</t>
  </si>
  <si>
    <t>Z8034D6CDB</t>
  </si>
  <si>
    <t>ENTI SERVICE s.r.l.</t>
  </si>
  <si>
    <t>02650070044</t>
  </si>
  <si>
    <t>26/01/2023</t>
  </si>
  <si>
    <t>00467/05</t>
  </si>
  <si>
    <t>AFFIDAMENTO SERVIZIO CALCOLO ARRETRATI CCNL 2019-2021</t>
  </si>
  <si>
    <t>Z913883BA2</t>
  </si>
  <si>
    <t>00491/05</t>
  </si>
  <si>
    <t>AFFIDAMENTO CALCOLO PREVISIONI COSTO DEL PERSONALE 2023</t>
  </si>
  <si>
    <t>Z31389AED9</t>
  </si>
  <si>
    <t>29/01/2023</t>
  </si>
  <si>
    <t>00494/05</t>
  </si>
  <si>
    <t>COMUNICAZIONI ONLINE OBBLIGATORIE PER IL CENTRO PER L'IMPIEGO ANNO 2022</t>
  </si>
  <si>
    <t>Z1B34DACD1</t>
  </si>
  <si>
    <t>05/12/2022</t>
  </si>
  <si>
    <t>2/PA</t>
  </si>
  <si>
    <t>01/12/2022</t>
  </si>
  <si>
    <t>ESECUZIONE INTERVENTI DI MANUTENZIONE STRAORDINARIA SULLE STRADE COMUNALI E SULL'ARREDO URBANO</t>
  </si>
  <si>
    <t>93438461A6</t>
  </si>
  <si>
    <t>GIRAUDO ALDO</t>
  </si>
  <si>
    <t>03769490040</t>
  </si>
  <si>
    <t>GRDLDA82B13H727Z</t>
  </si>
  <si>
    <t>01/01/2023</t>
  </si>
  <si>
    <t>18</t>
  </si>
  <si>
    <t>19/12/2022</t>
  </si>
  <si>
    <t>LAVORI DI ESUMAZIONE ORDINARIA CIMITERO B.TA CELLE</t>
  </si>
  <si>
    <t>ZED387D011</t>
  </si>
  <si>
    <t>MARTIN DIEGO</t>
  </si>
  <si>
    <t>02901630042</t>
  </si>
  <si>
    <t>MRTDGI81S11H727V</t>
  </si>
  <si>
    <t>21/01/2023</t>
  </si>
  <si>
    <t>AO22999350</t>
  </si>
  <si>
    <t>FATTURA VODAFONE DAL 7.12.2022 AL 22.12.2022</t>
  </si>
  <si>
    <t>Z61371D2B8</t>
  </si>
  <si>
    <t>VODAFONE OMNITEL</t>
  </si>
  <si>
    <t>08539010010</t>
  </si>
  <si>
    <t>TOTALE FATTURE: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</si>
</sst>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14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6"/>
    </row>
    <row r="2" spans="1:12" s="62" customFormat="1" ht="22.5" customHeight="1">
      <c r="A2" s="217" t="s">
        <v>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9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5" t="s">
        <v>12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7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20" t="s">
        <v>55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7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9" t="s">
        <v>13</v>
      </c>
      <c r="AB4" s="226"/>
      <c r="AC4" s="226"/>
      <c r="AD4" s="226"/>
      <c r="AE4" s="226"/>
      <c r="AF4" s="226"/>
      <c r="AG4" s="230"/>
      <c r="AH4" s="32">
        <v>30</v>
      </c>
    </row>
    <row r="5" spans="1:34" s="15" customFormat="1" ht="22.5" customHeight="1">
      <c r="A5" s="220" t="s">
        <v>14</v>
      </c>
      <c r="B5" s="228"/>
      <c r="C5" s="221"/>
      <c r="D5" s="220" t="s">
        <v>15</v>
      </c>
      <c r="E5" s="228"/>
      <c r="F5" s="228"/>
      <c r="G5" s="228"/>
      <c r="H5" s="221"/>
      <c r="I5" s="220" t="s">
        <v>16</v>
      </c>
      <c r="J5" s="228"/>
      <c r="K5" s="221"/>
      <c r="L5" s="220" t="s">
        <v>1</v>
      </c>
      <c r="M5" s="228"/>
      <c r="N5" s="228"/>
      <c r="O5" s="220" t="s">
        <v>17</v>
      </c>
      <c r="P5" s="221"/>
      <c r="Q5" s="220" t="s">
        <v>18</v>
      </c>
      <c r="R5" s="228"/>
      <c r="S5" s="228"/>
      <c r="T5" s="221"/>
      <c r="U5" s="220" t="s">
        <v>19</v>
      </c>
      <c r="V5" s="228"/>
      <c r="W5" s="228"/>
      <c r="X5" s="58" t="s">
        <v>47</v>
      </c>
      <c r="Y5" s="220" t="s">
        <v>20</v>
      </c>
      <c r="Z5" s="221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14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4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7" t="s">
        <v>54</v>
      </c>
      <c r="B3" s="218"/>
      <c r="C3" s="218"/>
      <c r="D3" s="218"/>
      <c r="E3" s="218"/>
      <c r="F3" s="218"/>
      <c r="G3" s="218"/>
      <c r="H3" s="218"/>
      <c r="I3" s="218"/>
      <c r="J3" s="218"/>
      <c r="K3" s="233"/>
      <c r="L3" s="233"/>
      <c r="M3" s="233"/>
      <c r="N3" s="233"/>
      <c r="O3" s="233"/>
      <c r="P3" s="233"/>
      <c r="Q3" s="233"/>
      <c r="R3" s="234"/>
    </row>
    <row r="4" spans="1:18" ht="22.5" customHeight="1">
      <c r="A4" s="217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4"/>
    </row>
    <row r="5" spans="1:18" s="62" customFormat="1" ht="22.5" customHeight="1">
      <c r="A5" s="231"/>
      <c r="B5" s="232"/>
      <c r="C5" s="232"/>
      <c r="D5" s="232"/>
      <c r="E5" s="232"/>
      <c r="F5" s="232"/>
      <c r="G5" s="232"/>
      <c r="H5" s="232"/>
      <c r="I5" s="232"/>
      <c r="J5" s="232"/>
      <c r="K5" s="235" t="s">
        <v>13</v>
      </c>
      <c r="L5" s="236"/>
      <c r="M5" s="236"/>
      <c r="N5" s="236"/>
      <c r="O5" s="236"/>
      <c r="P5" s="236"/>
      <c r="Q5" s="237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57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9"/>
      <c r="AE4" s="243"/>
      <c r="AF4" s="243"/>
      <c r="AG4" s="243"/>
      <c r="AH4" s="244"/>
      <c r="AI4" s="245"/>
    </row>
    <row r="5" spans="1:35" s="90" customFormat="1" ht="22.5" customHeight="1">
      <c r="A5" s="222" t="s">
        <v>14</v>
      </c>
      <c r="B5" s="246"/>
      <c r="C5" s="247"/>
      <c r="D5" s="222" t="s">
        <v>15</v>
      </c>
      <c r="E5" s="246"/>
      <c r="F5" s="246"/>
      <c r="G5" s="246"/>
      <c r="H5" s="246"/>
      <c r="I5" s="246"/>
      <c r="J5" s="246"/>
      <c r="K5" s="247"/>
      <c r="L5" s="222" t="s">
        <v>16</v>
      </c>
      <c r="M5" s="246"/>
      <c r="N5" s="247"/>
      <c r="O5" s="222" t="s">
        <v>1</v>
      </c>
      <c r="P5" s="246"/>
      <c r="Q5" s="246"/>
      <c r="R5" s="222" t="s">
        <v>17</v>
      </c>
      <c r="S5" s="247"/>
      <c r="T5" s="222" t="s">
        <v>18</v>
      </c>
      <c r="U5" s="246"/>
      <c r="V5" s="246"/>
      <c r="W5" s="247"/>
      <c r="X5" s="222" t="s">
        <v>19</v>
      </c>
      <c r="Y5" s="246"/>
      <c r="Z5" s="246"/>
      <c r="AA5" s="103" t="s">
        <v>47</v>
      </c>
      <c r="AB5" s="222" t="s">
        <v>20</v>
      </c>
      <c r="AC5" s="247"/>
      <c r="AD5" s="222" t="s">
        <v>64</v>
      </c>
      <c r="AE5" s="250"/>
      <c r="AF5" s="250"/>
      <c r="AG5" s="250"/>
      <c r="AH5" s="250"/>
      <c r="AI5" s="245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48"/>
      <c r="AK6" s="249"/>
      <c r="AL6" s="249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14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4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7" t="s">
        <v>56</v>
      </c>
      <c r="B3" s="218"/>
      <c r="C3" s="218"/>
      <c r="D3" s="218"/>
      <c r="E3" s="218"/>
      <c r="F3" s="218"/>
      <c r="G3" s="218"/>
      <c r="H3" s="218"/>
      <c r="I3" s="218"/>
      <c r="J3" s="218"/>
      <c r="K3" s="233"/>
      <c r="L3" s="233"/>
      <c r="M3" s="233"/>
      <c r="N3" s="233"/>
      <c r="O3" s="234"/>
    </row>
    <row r="4" spans="1:15" ht="22.5" customHeight="1">
      <c r="A4" s="217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4"/>
    </row>
    <row r="5" spans="1:15" s="62" customFormat="1" ht="22.5" customHeight="1">
      <c r="A5" s="231" t="s">
        <v>63</v>
      </c>
      <c r="B5" s="232"/>
      <c r="C5" s="232"/>
      <c r="D5" s="232"/>
      <c r="E5" s="232"/>
      <c r="F5" s="232"/>
      <c r="G5" s="232"/>
      <c r="H5" s="232"/>
      <c r="I5" s="232"/>
      <c r="J5" s="232"/>
      <c r="K5" s="251" t="s">
        <v>64</v>
      </c>
      <c r="L5" s="252"/>
      <c r="M5" s="252"/>
      <c r="N5" s="252"/>
      <c r="O5" s="253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62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4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70" t="s">
        <v>102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2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5" t="s">
        <v>101</v>
      </c>
      <c r="B5" s="266"/>
      <c r="C5" s="188" t="s">
        <v>100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74" t="s">
        <v>99</v>
      </c>
      <c r="O5" s="275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5" t="s">
        <v>98</v>
      </c>
      <c r="B7" s="259"/>
      <c r="C7" s="165">
        <f>Debiti!G6</f>
        <v>7</v>
      </c>
      <c r="D7" s="163"/>
      <c r="E7" s="279" t="s">
        <v>112</v>
      </c>
      <c r="F7" s="280"/>
      <c r="G7" s="280"/>
      <c r="H7" s="97"/>
      <c r="I7" s="184"/>
      <c r="J7" s="183"/>
      <c r="K7" s="97"/>
      <c r="L7" s="174"/>
      <c r="M7" s="182"/>
      <c r="N7" s="274" t="s">
        <v>97</v>
      </c>
      <c r="O7" s="275"/>
      <c r="P7" s="275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7" t="s">
        <v>96</v>
      </c>
      <c r="B9" s="273"/>
      <c r="C9" s="175">
        <f>ElencoFatture!O6</f>
        <v>0</v>
      </c>
      <c r="D9" s="176"/>
      <c r="E9" s="267" t="s">
        <v>90</v>
      </c>
      <c r="F9" s="268" t="s">
        <v>95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7" t="s">
        <v>94</v>
      </c>
      <c r="B10" s="268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7" t="s">
        <v>93</v>
      </c>
      <c r="B11" s="269"/>
      <c r="C11" s="175">
        <f>ElencoFatture!O8</f>
        <v>0</v>
      </c>
      <c r="D11" s="176"/>
      <c r="E11" s="267" t="s">
        <v>90</v>
      </c>
      <c r="F11" s="273"/>
      <c r="G11" s="175">
        <f>C11/100*5</f>
        <v>0</v>
      </c>
      <c r="H11" s="163"/>
      <c r="I11" s="278"/>
      <c r="J11" s="278"/>
      <c r="K11" s="97"/>
      <c r="L11" s="174"/>
      <c r="M11" s="161"/>
      <c r="N11" s="274" t="s">
        <v>92</v>
      </c>
      <c r="O11" s="275"/>
      <c r="P11" s="275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5" t="s">
        <v>91</v>
      </c>
      <c r="B13" s="256"/>
      <c r="C13" s="165">
        <f>C11</f>
        <v>0</v>
      </c>
      <c r="D13" s="173"/>
      <c r="E13" s="255" t="s">
        <v>90</v>
      </c>
      <c r="F13" s="256"/>
      <c r="G13" s="164">
        <f>C13/100*5</f>
        <v>0</v>
      </c>
      <c r="H13" s="163"/>
      <c r="I13" s="260" t="s">
        <v>89</v>
      </c>
      <c r="J13" s="261"/>
      <c r="L13" s="162" t="str">
        <f>IF(ROUND(C7,2)&lt;=ROUND(G13,2),"SI","NO")</f>
        <v>NO</v>
      </c>
      <c r="M13" s="161"/>
      <c r="N13" s="276" t="s">
        <v>88</v>
      </c>
      <c r="O13" s="277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5" t="s">
        <v>87</v>
      </c>
      <c r="B15" s="259"/>
      <c r="C15" s="165">
        <v>0</v>
      </c>
      <c r="D15" s="97"/>
      <c r="E15" s="255" t="s">
        <v>86</v>
      </c>
      <c r="F15" s="256"/>
      <c r="G15" s="164">
        <f>IF(OR(C15=0,C15="0,00"),0,C7/C15)</f>
        <v>0</v>
      </c>
      <c r="H15" s="163"/>
      <c r="I15" s="260" t="s">
        <v>85</v>
      </c>
      <c r="J15" s="261"/>
      <c r="L15" s="162" t="str">
        <f>IF(G15&lt;=0.9,"SI","NO")</f>
        <v>SI</v>
      </c>
      <c r="M15" s="161"/>
      <c r="N15" s="276" t="s">
        <v>84</v>
      </c>
      <c r="O15" s="277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7" t="s">
        <v>83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</row>
    <row r="19" spans="1:13" ht="15">
      <c r="A19" s="258" t="s">
        <v>82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</row>
    <row r="20" spans="1:13" ht="15">
      <c r="A20" s="254" t="s">
        <v>81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</row>
    <row r="21" spans="1:13" ht="15">
      <c r="A21" s="159" t="s">
        <v>80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54" t="s">
        <v>79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</row>
    <row r="23" spans="1:13" ht="15">
      <c r="A23" s="254" t="s">
        <v>78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</row>
    <row r="24" spans="1:13" ht="15">
      <c r="A24" s="254" t="s">
        <v>77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</row>
    <row r="25" spans="1:13" ht="15">
      <c r="A25" s="254" t="s">
        <v>76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</row>
    <row r="26" spans="1:13" ht="15">
      <c r="A26" s="158" t="s">
        <v>75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74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9"/>
  <sheetViews>
    <sheetView showGridLines="0" tabSelected="1" zoomScalePageLayoutView="0" workbookViewId="0" topLeftCell="A4">
      <selection activeCell="G7" sqref="G7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 t="s">
        <v>113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70" t="s">
        <v>114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5" t="s">
        <v>72</v>
      </c>
      <c r="B5" s="281"/>
      <c r="C5" s="281"/>
      <c r="D5" s="281"/>
      <c r="E5" s="281"/>
      <c r="F5" s="282"/>
      <c r="G5" s="148">
        <f>(G22)</f>
        <v>48412.51000000001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5" t="s">
        <v>73</v>
      </c>
      <c r="B6" s="281"/>
      <c r="C6" s="281"/>
      <c r="D6" s="281"/>
      <c r="E6" s="281"/>
      <c r="F6" s="281"/>
      <c r="G6" s="149">
        <v>7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46"/>
      <c r="C8" s="247"/>
      <c r="D8" s="222" t="s">
        <v>15</v>
      </c>
      <c r="E8" s="246"/>
      <c r="F8" s="246"/>
      <c r="G8" s="246"/>
      <c r="H8" s="246"/>
      <c r="I8" s="246"/>
      <c r="J8" s="246"/>
      <c r="K8" s="247"/>
      <c r="L8" s="222" t="s">
        <v>16</v>
      </c>
      <c r="M8" s="246"/>
      <c r="N8" s="247"/>
      <c r="O8" s="222" t="s">
        <v>1</v>
      </c>
      <c r="P8" s="246"/>
      <c r="Q8" s="246"/>
      <c r="R8" s="222" t="s">
        <v>17</v>
      </c>
      <c r="S8" s="247"/>
      <c r="T8" s="222" t="s">
        <v>18</v>
      </c>
      <c r="U8" s="246"/>
      <c r="V8" s="246"/>
      <c r="W8" s="247"/>
      <c r="X8" s="222" t="s">
        <v>19</v>
      </c>
      <c r="Y8" s="246"/>
      <c r="Z8" s="246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2022</v>
      </c>
      <c r="B11" s="108">
        <v>309</v>
      </c>
      <c r="C11" s="109" t="s">
        <v>115</v>
      </c>
      <c r="D11" s="208" t="s">
        <v>118</v>
      </c>
      <c r="E11" s="109" t="s">
        <v>119</v>
      </c>
      <c r="F11" s="111" t="s">
        <v>120</v>
      </c>
      <c r="G11" s="112">
        <v>28060</v>
      </c>
      <c r="H11" s="112">
        <v>5060</v>
      </c>
      <c r="I11" s="143" t="s">
        <v>121</v>
      </c>
      <c r="J11" s="112">
        <f aca="true" t="shared" si="0" ref="J11:J20">IF(I11="SI",G11-H11,G11)</f>
        <v>23000</v>
      </c>
      <c r="K11" s="209" t="s">
        <v>122</v>
      </c>
      <c r="L11" s="108">
        <v>2023</v>
      </c>
      <c r="M11" s="108">
        <v>7</v>
      </c>
      <c r="N11" s="109" t="s">
        <v>123</v>
      </c>
      <c r="O11" s="111" t="s">
        <v>124</v>
      </c>
      <c r="P11" s="109" t="s">
        <v>125</v>
      </c>
      <c r="Q11" s="109" t="s">
        <v>117</v>
      </c>
      <c r="R11" s="108">
        <v>2</v>
      </c>
      <c r="S11" s="111" t="s">
        <v>126</v>
      </c>
      <c r="T11" s="108">
        <v>2080107</v>
      </c>
      <c r="U11" s="108">
        <v>8290</v>
      </c>
      <c r="V11" s="108">
        <v>650</v>
      </c>
      <c r="W11" s="108">
        <v>3</v>
      </c>
      <c r="X11" s="113">
        <v>2022</v>
      </c>
      <c r="Y11" s="113">
        <v>200</v>
      </c>
      <c r="Z11" s="113">
        <v>0</v>
      </c>
      <c r="AA11" s="114" t="s">
        <v>117</v>
      </c>
      <c r="AB11" s="109" t="s">
        <v>127</v>
      </c>
      <c r="AC11" s="107" t="e">
        <f>IF(O11=#REF!,0,1)</f>
        <v>#REF!</v>
      </c>
    </row>
    <row r="12" spans="1:29" ht="15">
      <c r="A12" s="108">
        <v>2022</v>
      </c>
      <c r="B12" s="108">
        <v>301</v>
      </c>
      <c r="C12" s="109" t="s">
        <v>128</v>
      </c>
      <c r="D12" s="208" t="s">
        <v>129</v>
      </c>
      <c r="E12" s="109" t="s">
        <v>130</v>
      </c>
      <c r="F12" s="111" t="s">
        <v>131</v>
      </c>
      <c r="G12" s="112">
        <v>6132</v>
      </c>
      <c r="H12" s="112">
        <v>0</v>
      </c>
      <c r="I12" s="143" t="s">
        <v>116</v>
      </c>
      <c r="J12" s="112">
        <f t="shared" si="0"/>
        <v>6132</v>
      </c>
      <c r="K12" s="209" t="s">
        <v>132</v>
      </c>
      <c r="L12" s="108">
        <v>2022</v>
      </c>
      <c r="M12" s="108">
        <v>2732</v>
      </c>
      <c r="N12" s="109" t="s">
        <v>133</v>
      </c>
      <c r="O12" s="111" t="s">
        <v>134</v>
      </c>
      <c r="P12" s="109" t="s">
        <v>135</v>
      </c>
      <c r="Q12" s="109" t="s">
        <v>136</v>
      </c>
      <c r="R12" s="108">
        <v>2</v>
      </c>
      <c r="S12" s="111" t="s">
        <v>126</v>
      </c>
      <c r="T12" s="108">
        <v>2080107</v>
      </c>
      <c r="U12" s="108">
        <v>8290</v>
      </c>
      <c r="V12" s="108">
        <v>650</v>
      </c>
      <c r="W12" s="108">
        <v>3</v>
      </c>
      <c r="X12" s="113">
        <v>2022</v>
      </c>
      <c r="Y12" s="113">
        <v>50</v>
      </c>
      <c r="Z12" s="113">
        <v>0</v>
      </c>
      <c r="AA12" s="114" t="s">
        <v>117</v>
      </c>
      <c r="AB12" s="109" t="s">
        <v>137</v>
      </c>
      <c r="AC12" s="107">
        <f aca="true" t="shared" si="1" ref="AC12:AC18">IF(O12=O11,0,1)</f>
        <v>1</v>
      </c>
    </row>
    <row r="13" spans="1:29" ht="15">
      <c r="A13" s="108">
        <v>2022</v>
      </c>
      <c r="B13" s="108">
        <v>302</v>
      </c>
      <c r="C13" s="109" t="s">
        <v>128</v>
      </c>
      <c r="D13" s="208" t="s">
        <v>138</v>
      </c>
      <c r="E13" s="109" t="s">
        <v>139</v>
      </c>
      <c r="F13" s="111" t="s">
        <v>140</v>
      </c>
      <c r="G13" s="112">
        <v>146.4</v>
      </c>
      <c r="H13" s="112">
        <v>26.4</v>
      </c>
      <c r="I13" s="143" t="s">
        <v>121</v>
      </c>
      <c r="J13" s="112">
        <f t="shared" si="0"/>
        <v>120</v>
      </c>
      <c r="K13" s="209" t="s">
        <v>141</v>
      </c>
      <c r="L13" s="108">
        <v>2022</v>
      </c>
      <c r="M13" s="108">
        <v>2725</v>
      </c>
      <c r="N13" s="109" t="s">
        <v>139</v>
      </c>
      <c r="O13" s="111" t="s">
        <v>142</v>
      </c>
      <c r="P13" s="109" t="s">
        <v>143</v>
      </c>
      <c r="Q13" s="109" t="s">
        <v>117</v>
      </c>
      <c r="R13" s="108">
        <v>1</v>
      </c>
      <c r="S13" s="111" t="s">
        <v>144</v>
      </c>
      <c r="T13" s="108">
        <v>1010203</v>
      </c>
      <c r="U13" s="108">
        <v>140</v>
      </c>
      <c r="V13" s="108">
        <v>81</v>
      </c>
      <c r="W13" s="108">
        <v>3</v>
      </c>
      <c r="X13" s="113">
        <v>2022</v>
      </c>
      <c r="Y13" s="113">
        <v>8</v>
      </c>
      <c r="Z13" s="113">
        <v>0</v>
      </c>
      <c r="AA13" s="114" t="s">
        <v>117</v>
      </c>
      <c r="AB13" s="109" t="s">
        <v>145</v>
      </c>
      <c r="AC13" s="107">
        <f t="shared" si="1"/>
        <v>1</v>
      </c>
    </row>
    <row r="14" spans="1:29" ht="15">
      <c r="A14" s="108">
        <v>2022</v>
      </c>
      <c r="B14" s="108">
        <v>304</v>
      </c>
      <c r="C14" s="109" t="s">
        <v>146</v>
      </c>
      <c r="D14" s="208" t="s">
        <v>147</v>
      </c>
      <c r="E14" s="109" t="s">
        <v>148</v>
      </c>
      <c r="F14" s="111" t="s">
        <v>149</v>
      </c>
      <c r="G14" s="112">
        <v>523.69</v>
      </c>
      <c r="H14" s="112">
        <v>94.44</v>
      </c>
      <c r="I14" s="143" t="s">
        <v>121</v>
      </c>
      <c r="J14" s="112">
        <f t="shared" si="0"/>
        <v>429.25000000000006</v>
      </c>
      <c r="K14" s="209" t="s">
        <v>150</v>
      </c>
      <c r="L14" s="108">
        <v>2022</v>
      </c>
      <c r="M14" s="108">
        <v>2763</v>
      </c>
      <c r="N14" s="109" t="s">
        <v>146</v>
      </c>
      <c r="O14" s="111" t="s">
        <v>151</v>
      </c>
      <c r="P14" s="109" t="s">
        <v>152</v>
      </c>
      <c r="Q14" s="109" t="s">
        <v>117</v>
      </c>
      <c r="R14" s="108">
        <v>1</v>
      </c>
      <c r="S14" s="111" t="s">
        <v>144</v>
      </c>
      <c r="T14" s="108">
        <v>1010203</v>
      </c>
      <c r="U14" s="108">
        <v>140</v>
      </c>
      <c r="V14" s="108">
        <v>81</v>
      </c>
      <c r="W14" s="108">
        <v>3</v>
      </c>
      <c r="X14" s="113">
        <v>2022</v>
      </c>
      <c r="Y14" s="113">
        <v>12</v>
      </c>
      <c r="Z14" s="113">
        <v>0</v>
      </c>
      <c r="AA14" s="114" t="s">
        <v>117</v>
      </c>
      <c r="AB14" s="109" t="s">
        <v>153</v>
      </c>
      <c r="AC14" s="107">
        <f t="shared" si="1"/>
        <v>1</v>
      </c>
    </row>
    <row r="15" spans="1:29" ht="15">
      <c r="A15" s="108">
        <v>2022</v>
      </c>
      <c r="B15" s="108">
        <v>305</v>
      </c>
      <c r="C15" s="109" t="s">
        <v>115</v>
      </c>
      <c r="D15" s="208" t="s">
        <v>154</v>
      </c>
      <c r="E15" s="109" t="s">
        <v>119</v>
      </c>
      <c r="F15" s="111" t="s">
        <v>155</v>
      </c>
      <c r="G15" s="112">
        <v>18.3</v>
      </c>
      <c r="H15" s="112">
        <v>3.3</v>
      </c>
      <c r="I15" s="143" t="s">
        <v>121</v>
      </c>
      <c r="J15" s="112">
        <f t="shared" si="0"/>
        <v>15</v>
      </c>
      <c r="K15" s="209" t="s">
        <v>156</v>
      </c>
      <c r="L15" s="108">
        <v>2023</v>
      </c>
      <c r="M15" s="108">
        <v>6</v>
      </c>
      <c r="N15" s="109" t="s">
        <v>123</v>
      </c>
      <c r="O15" s="111" t="s">
        <v>151</v>
      </c>
      <c r="P15" s="109" t="s">
        <v>152</v>
      </c>
      <c r="Q15" s="109" t="s">
        <v>117</v>
      </c>
      <c r="R15" s="108">
        <v>1</v>
      </c>
      <c r="S15" s="111" t="s">
        <v>144</v>
      </c>
      <c r="T15" s="108">
        <v>1010203</v>
      </c>
      <c r="U15" s="108">
        <v>140</v>
      </c>
      <c r="V15" s="108">
        <v>81</v>
      </c>
      <c r="W15" s="108">
        <v>3</v>
      </c>
      <c r="X15" s="113">
        <v>2022</v>
      </c>
      <c r="Y15" s="113">
        <v>187</v>
      </c>
      <c r="Z15" s="113">
        <v>0</v>
      </c>
      <c r="AA15" s="114" t="s">
        <v>117</v>
      </c>
      <c r="AB15" s="109" t="s">
        <v>127</v>
      </c>
      <c r="AC15" s="107">
        <f t="shared" si="1"/>
        <v>0</v>
      </c>
    </row>
    <row r="16" spans="1:29" ht="15">
      <c r="A16" s="108">
        <v>2022</v>
      </c>
      <c r="B16" s="108">
        <v>306</v>
      </c>
      <c r="C16" s="109" t="s">
        <v>115</v>
      </c>
      <c r="D16" s="208" t="s">
        <v>157</v>
      </c>
      <c r="E16" s="109" t="s">
        <v>119</v>
      </c>
      <c r="F16" s="111" t="s">
        <v>158</v>
      </c>
      <c r="G16" s="112">
        <v>73.2</v>
      </c>
      <c r="H16" s="112">
        <v>13.2</v>
      </c>
      <c r="I16" s="143" t="s">
        <v>121</v>
      </c>
      <c r="J16" s="112">
        <f t="shared" si="0"/>
        <v>60</v>
      </c>
      <c r="K16" s="209" t="s">
        <v>159</v>
      </c>
      <c r="L16" s="108">
        <v>2023</v>
      </c>
      <c r="M16" s="108">
        <v>8</v>
      </c>
      <c r="N16" s="109" t="s">
        <v>123</v>
      </c>
      <c r="O16" s="111" t="s">
        <v>151</v>
      </c>
      <c r="P16" s="109" t="s">
        <v>152</v>
      </c>
      <c r="Q16" s="109" t="s">
        <v>117</v>
      </c>
      <c r="R16" s="108">
        <v>1</v>
      </c>
      <c r="S16" s="111" t="s">
        <v>144</v>
      </c>
      <c r="T16" s="108">
        <v>1010203</v>
      </c>
      <c r="U16" s="108">
        <v>140</v>
      </c>
      <c r="V16" s="108">
        <v>81</v>
      </c>
      <c r="W16" s="108">
        <v>3</v>
      </c>
      <c r="X16" s="113">
        <v>2022</v>
      </c>
      <c r="Y16" s="113">
        <v>193</v>
      </c>
      <c r="Z16" s="113">
        <v>0</v>
      </c>
      <c r="AA16" s="114" t="s">
        <v>117</v>
      </c>
      <c r="AB16" s="109" t="s">
        <v>160</v>
      </c>
      <c r="AC16" s="107">
        <f t="shared" si="1"/>
        <v>0</v>
      </c>
    </row>
    <row r="17" spans="1:29" ht="15">
      <c r="A17" s="108">
        <v>2022</v>
      </c>
      <c r="B17" s="108">
        <v>308</v>
      </c>
      <c r="C17" s="109" t="s">
        <v>115</v>
      </c>
      <c r="D17" s="208" t="s">
        <v>161</v>
      </c>
      <c r="E17" s="109" t="s">
        <v>119</v>
      </c>
      <c r="F17" s="111" t="s">
        <v>162</v>
      </c>
      <c r="G17" s="112">
        <v>109.8</v>
      </c>
      <c r="H17" s="112">
        <v>19.8</v>
      </c>
      <c r="I17" s="143" t="s">
        <v>121</v>
      </c>
      <c r="J17" s="112">
        <f t="shared" si="0"/>
        <v>90</v>
      </c>
      <c r="K17" s="209" t="s">
        <v>163</v>
      </c>
      <c r="L17" s="108">
        <v>2023</v>
      </c>
      <c r="M17" s="108">
        <v>10</v>
      </c>
      <c r="N17" s="109" t="s">
        <v>123</v>
      </c>
      <c r="O17" s="111" t="s">
        <v>151</v>
      </c>
      <c r="P17" s="109" t="s">
        <v>152</v>
      </c>
      <c r="Q17" s="109" t="s">
        <v>117</v>
      </c>
      <c r="R17" s="108">
        <v>1</v>
      </c>
      <c r="S17" s="111" t="s">
        <v>144</v>
      </c>
      <c r="T17" s="108">
        <v>1010203</v>
      </c>
      <c r="U17" s="108">
        <v>140</v>
      </c>
      <c r="V17" s="108">
        <v>81</v>
      </c>
      <c r="W17" s="108">
        <v>3</v>
      </c>
      <c r="X17" s="113">
        <v>2022</v>
      </c>
      <c r="Y17" s="113">
        <v>13</v>
      </c>
      <c r="Z17" s="113">
        <v>0</v>
      </c>
      <c r="AA17" s="114" t="s">
        <v>117</v>
      </c>
      <c r="AB17" s="109" t="s">
        <v>127</v>
      </c>
      <c r="AC17" s="107">
        <f t="shared" si="1"/>
        <v>0</v>
      </c>
    </row>
    <row r="18" spans="1:29" ht="15">
      <c r="A18" s="108">
        <v>2022</v>
      </c>
      <c r="B18" s="108">
        <v>264</v>
      </c>
      <c r="C18" s="109" t="s">
        <v>164</v>
      </c>
      <c r="D18" s="208" t="s">
        <v>165</v>
      </c>
      <c r="E18" s="109" t="s">
        <v>166</v>
      </c>
      <c r="F18" s="111" t="s">
        <v>167</v>
      </c>
      <c r="G18" s="112">
        <v>9685.95</v>
      </c>
      <c r="H18" s="112">
        <v>1746.65</v>
      </c>
      <c r="I18" s="143" t="s">
        <v>121</v>
      </c>
      <c r="J18" s="112">
        <f t="shared" si="0"/>
        <v>7939.300000000001</v>
      </c>
      <c r="K18" s="209" t="s">
        <v>168</v>
      </c>
      <c r="L18" s="108">
        <v>2022</v>
      </c>
      <c r="M18" s="108">
        <v>2595</v>
      </c>
      <c r="N18" s="109" t="s">
        <v>164</v>
      </c>
      <c r="O18" s="111" t="s">
        <v>169</v>
      </c>
      <c r="P18" s="109" t="s">
        <v>170</v>
      </c>
      <c r="Q18" s="109" t="s">
        <v>171</v>
      </c>
      <c r="R18" s="108">
        <v>2</v>
      </c>
      <c r="S18" s="111" t="s">
        <v>126</v>
      </c>
      <c r="T18" s="108">
        <v>2080107</v>
      </c>
      <c r="U18" s="108">
        <v>8290</v>
      </c>
      <c r="V18" s="108">
        <v>650</v>
      </c>
      <c r="W18" s="108">
        <v>2</v>
      </c>
      <c r="X18" s="113">
        <v>2022</v>
      </c>
      <c r="Y18" s="113">
        <v>143</v>
      </c>
      <c r="Z18" s="113">
        <v>0</v>
      </c>
      <c r="AA18" s="114" t="s">
        <v>117</v>
      </c>
      <c r="AB18" s="109" t="s">
        <v>172</v>
      </c>
      <c r="AC18" s="107">
        <f t="shared" si="1"/>
        <v>1</v>
      </c>
    </row>
    <row r="19" spans="1:29" ht="15">
      <c r="A19" s="108">
        <v>2022</v>
      </c>
      <c r="B19" s="108">
        <v>300</v>
      </c>
      <c r="C19" s="109" t="s">
        <v>128</v>
      </c>
      <c r="D19" s="208" t="s">
        <v>173</v>
      </c>
      <c r="E19" s="109" t="s">
        <v>174</v>
      </c>
      <c r="F19" s="111" t="s">
        <v>175</v>
      </c>
      <c r="G19" s="112">
        <v>3660</v>
      </c>
      <c r="H19" s="112">
        <v>660</v>
      </c>
      <c r="I19" s="143" t="s">
        <v>121</v>
      </c>
      <c r="J19" s="112">
        <f t="shared" si="0"/>
        <v>3000</v>
      </c>
      <c r="K19" s="209" t="s">
        <v>176</v>
      </c>
      <c r="L19" s="108">
        <v>2022</v>
      </c>
      <c r="M19" s="108">
        <v>2747</v>
      </c>
      <c r="N19" s="109" t="s">
        <v>128</v>
      </c>
      <c r="O19" s="111" t="s">
        <v>177</v>
      </c>
      <c r="P19" s="109" t="s">
        <v>178</v>
      </c>
      <c r="Q19" s="109" t="s">
        <v>179</v>
      </c>
      <c r="R19" s="108">
        <v>2</v>
      </c>
      <c r="S19" s="111" t="s">
        <v>126</v>
      </c>
      <c r="T19" s="108">
        <v>1100503</v>
      </c>
      <c r="U19" s="108">
        <v>4210</v>
      </c>
      <c r="V19" s="108">
        <v>340</v>
      </c>
      <c r="W19" s="108">
        <v>99</v>
      </c>
      <c r="X19" s="113">
        <v>2022</v>
      </c>
      <c r="Y19" s="113">
        <v>189</v>
      </c>
      <c r="Z19" s="113">
        <v>0</v>
      </c>
      <c r="AA19" s="114" t="s">
        <v>117</v>
      </c>
      <c r="AB19" s="109" t="s">
        <v>180</v>
      </c>
      <c r="AC19" s="107" t="e">
        <f>IF(O19=#REF!,0,1)</f>
        <v>#REF!</v>
      </c>
    </row>
    <row r="20" spans="1:29" ht="15">
      <c r="A20" s="108">
        <v>2022</v>
      </c>
      <c r="B20" s="108">
        <v>307</v>
      </c>
      <c r="C20" s="109" t="s">
        <v>115</v>
      </c>
      <c r="D20" s="208" t="s">
        <v>181</v>
      </c>
      <c r="E20" s="109" t="s">
        <v>119</v>
      </c>
      <c r="F20" s="111" t="s">
        <v>182</v>
      </c>
      <c r="G20" s="112">
        <v>3.17</v>
      </c>
      <c r="H20" s="112">
        <v>0.57</v>
      </c>
      <c r="I20" s="143" t="s">
        <v>121</v>
      </c>
      <c r="J20" s="112">
        <f t="shared" si="0"/>
        <v>2.6</v>
      </c>
      <c r="K20" s="209" t="s">
        <v>183</v>
      </c>
      <c r="L20" s="108">
        <v>2023</v>
      </c>
      <c r="M20" s="108">
        <v>9</v>
      </c>
      <c r="N20" s="109" t="s">
        <v>123</v>
      </c>
      <c r="O20" s="111" t="s">
        <v>184</v>
      </c>
      <c r="P20" s="109" t="s">
        <v>185</v>
      </c>
      <c r="Q20" s="109" t="s">
        <v>117</v>
      </c>
      <c r="R20" s="108">
        <v>1</v>
      </c>
      <c r="S20" s="111" t="s">
        <v>144</v>
      </c>
      <c r="T20" s="108">
        <v>1010803</v>
      </c>
      <c r="U20" s="108">
        <v>800</v>
      </c>
      <c r="V20" s="108">
        <v>81</v>
      </c>
      <c r="W20" s="108">
        <v>99</v>
      </c>
      <c r="X20" s="113">
        <v>2022</v>
      </c>
      <c r="Y20" s="113">
        <v>155</v>
      </c>
      <c r="Z20" s="113">
        <v>0</v>
      </c>
      <c r="AA20" s="114" t="s">
        <v>117</v>
      </c>
      <c r="AB20" s="109" t="s">
        <v>160</v>
      </c>
      <c r="AC20" s="107" t="e">
        <f>IF(O20=#REF!,0,1)</f>
        <v>#REF!</v>
      </c>
    </row>
    <row r="21" spans="1:28" ht="15">
      <c r="A21" s="108"/>
      <c r="B21" s="108"/>
      <c r="C21" s="109"/>
      <c r="D21" s="208"/>
      <c r="E21" s="109"/>
      <c r="F21" s="210"/>
      <c r="G21" s="211"/>
      <c r="H21" s="112"/>
      <c r="I21" s="143"/>
      <c r="J21" s="112"/>
      <c r="K21" s="209"/>
      <c r="L21" s="108"/>
      <c r="M21" s="108"/>
      <c r="N21" s="109"/>
      <c r="O21" s="111"/>
      <c r="P21" s="109"/>
      <c r="Q21" s="109"/>
      <c r="R21" s="108"/>
      <c r="S21" s="111"/>
      <c r="T21" s="108"/>
      <c r="U21" s="108"/>
      <c r="V21" s="108"/>
      <c r="W21" s="108"/>
      <c r="X21" s="113"/>
      <c r="Y21" s="113"/>
      <c r="Z21" s="113"/>
      <c r="AA21" s="114"/>
      <c r="AB21" s="109"/>
    </row>
    <row r="22" spans="1:29" ht="15">
      <c r="A22" s="108"/>
      <c r="B22" s="108"/>
      <c r="C22" s="109"/>
      <c r="D22" s="208"/>
      <c r="E22" s="109"/>
      <c r="F22" s="212" t="s">
        <v>186</v>
      </c>
      <c r="G22" s="213">
        <f>SUM(G11:G20)</f>
        <v>48412.51000000001</v>
      </c>
      <c r="H22" s="112"/>
      <c r="I22" s="143"/>
      <c r="J22" s="112"/>
      <c r="K22" s="209"/>
      <c r="L22" s="108"/>
      <c r="M22" s="108"/>
      <c r="N22" s="109"/>
      <c r="O22" s="111"/>
      <c r="P22" s="109"/>
      <c r="Q22" s="109"/>
      <c r="R22" s="108"/>
      <c r="S22" s="111"/>
      <c r="T22" s="108"/>
      <c r="U22" s="108"/>
      <c r="V22" s="108"/>
      <c r="W22" s="108"/>
      <c r="X22" s="113"/>
      <c r="Y22" s="113"/>
      <c r="Z22" s="113"/>
      <c r="AA22" s="114"/>
      <c r="AB22" s="109"/>
      <c r="AC22" s="107" t="e">
        <f>SUM(AC11:AC20)</f>
        <v>#REF!</v>
      </c>
    </row>
    <row r="23" spans="3:28" ht="15">
      <c r="C23" s="107"/>
      <c r="D23" s="107"/>
      <c r="E23" s="107"/>
      <c r="F23" s="107"/>
      <c r="G23" s="107"/>
      <c r="H23" s="107"/>
      <c r="I23" s="107"/>
      <c r="J23" s="107"/>
      <c r="N23" s="107"/>
      <c r="O23" s="107"/>
      <c r="P23" s="107"/>
      <c r="Q23" s="107"/>
      <c r="S23" s="107"/>
      <c r="AB23" s="107"/>
    </row>
    <row r="24" spans="3:28" ht="15">
      <c r="C24" s="107"/>
      <c r="D24" s="107"/>
      <c r="E24" s="107"/>
      <c r="F24" s="107"/>
      <c r="G24" s="107"/>
      <c r="H24" s="107"/>
      <c r="I24" s="107"/>
      <c r="J24" s="107"/>
      <c r="N24" s="107"/>
      <c r="O24" s="107"/>
      <c r="P24" s="107"/>
      <c r="Q24" s="107"/>
      <c r="S24" s="107"/>
      <c r="AB24" s="107"/>
    </row>
    <row r="25" spans="3:28" ht="15">
      <c r="C25" s="107"/>
      <c r="D25" s="107"/>
      <c r="E25" s="107"/>
      <c r="F25" s="107"/>
      <c r="G25" s="107"/>
      <c r="H25" s="107"/>
      <c r="I25" s="107"/>
      <c r="J25" s="107"/>
      <c r="N25" s="107"/>
      <c r="O25" s="107"/>
      <c r="P25" s="107"/>
      <c r="Q25" s="107"/>
      <c r="S25" s="107"/>
      <c r="AB25" s="107"/>
    </row>
    <row r="26" spans="3:28" ht="15">
      <c r="C26" s="107"/>
      <c r="D26" s="107"/>
      <c r="E26" s="107"/>
      <c r="F26" s="107"/>
      <c r="G26" s="107"/>
      <c r="H26" s="107"/>
      <c r="I26" s="107"/>
      <c r="J26" s="107"/>
      <c r="N26" s="107"/>
      <c r="O26" s="107"/>
      <c r="P26" s="107"/>
      <c r="Q26" s="107"/>
      <c r="S26" s="107"/>
      <c r="AB26" s="107"/>
    </row>
    <row r="27" spans="3:28" ht="15">
      <c r="C27" s="107"/>
      <c r="D27" s="107"/>
      <c r="E27" s="107"/>
      <c r="F27" s="107"/>
      <c r="G27" s="107"/>
      <c r="H27" s="107"/>
      <c r="I27" s="107"/>
      <c r="J27" s="107"/>
      <c r="N27" s="107"/>
      <c r="O27" s="107"/>
      <c r="P27" s="107"/>
      <c r="Q27" s="107"/>
      <c r="S27" s="107"/>
      <c r="AB27" s="107"/>
    </row>
    <row r="28" spans="3:28" ht="15">
      <c r="C28" s="107"/>
      <c r="D28" s="107"/>
      <c r="E28" s="107"/>
      <c r="F28" s="107"/>
      <c r="G28" s="107"/>
      <c r="H28" s="107"/>
      <c r="I28" s="107"/>
      <c r="J28" s="107"/>
      <c r="N28" s="107"/>
      <c r="O28" s="107"/>
      <c r="P28" s="107"/>
      <c r="Q28" s="107"/>
      <c r="S28" s="107"/>
      <c r="AB28" s="107"/>
    </row>
    <row r="29" spans="3:28" ht="15">
      <c r="C29" s="107"/>
      <c r="D29" s="107"/>
      <c r="E29" s="107"/>
      <c r="F29" s="107"/>
      <c r="G29" s="107"/>
      <c r="H29" s="107"/>
      <c r="I29" s="107"/>
      <c r="J29" s="107"/>
      <c r="N29" s="107"/>
      <c r="O29" s="107"/>
      <c r="P29" s="107"/>
      <c r="Q29" s="107"/>
      <c r="S29" s="107"/>
      <c r="AB29" s="107"/>
    </row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7" t="s">
        <v>111</v>
      </c>
      <c r="B3" s="287"/>
      <c r="C3" s="287"/>
      <c r="D3" s="287"/>
      <c r="E3" s="287"/>
      <c r="F3" s="287"/>
      <c r="G3" s="287"/>
      <c r="H3" s="287"/>
      <c r="I3" s="287"/>
      <c r="J3" s="288"/>
      <c r="K3" s="288"/>
      <c r="L3" s="288"/>
      <c r="M3" s="288"/>
      <c r="N3" s="288"/>
      <c r="O3" s="288"/>
      <c r="P3" s="288"/>
      <c r="Q3" s="152"/>
    </row>
    <row r="4" spans="1:17" s="90" customFormat="1" ht="15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6"/>
      <c r="Q4" s="152"/>
    </row>
    <row r="5" spans="1:17" s="90" customFormat="1" ht="22.5" customHeight="1">
      <c r="A5" s="292" t="s">
        <v>110</v>
      </c>
      <c r="B5" s="292"/>
      <c r="C5" s="292"/>
      <c r="D5" s="292"/>
      <c r="E5" s="292"/>
      <c r="F5" s="292"/>
      <c r="G5" s="292"/>
      <c r="H5" s="292"/>
      <c r="I5" s="293"/>
      <c r="J5" s="207" t="s">
        <v>109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300" t="s">
        <v>96</v>
      </c>
      <c r="D6" s="301"/>
      <c r="E6" s="301"/>
      <c r="F6" s="301"/>
      <c r="G6" s="302"/>
      <c r="H6" s="200">
        <v>0</v>
      </c>
      <c r="I6" s="204"/>
      <c r="J6" s="298" t="s">
        <v>96</v>
      </c>
      <c r="K6" s="298"/>
      <c r="L6" s="298"/>
      <c r="M6" s="298"/>
      <c r="N6" s="299"/>
      <c r="O6" s="205">
        <v>0</v>
      </c>
      <c r="P6" s="204"/>
    </row>
    <row r="7" spans="3:16" s="90" customFormat="1" ht="22.5" customHeight="1">
      <c r="C7" s="300" t="s">
        <v>94</v>
      </c>
      <c r="D7" s="301"/>
      <c r="E7" s="301"/>
      <c r="F7" s="301"/>
      <c r="G7" s="201"/>
      <c r="H7" s="200">
        <v>0</v>
      </c>
      <c r="I7" s="202"/>
      <c r="J7" s="296" t="s">
        <v>94</v>
      </c>
      <c r="K7" s="296"/>
      <c r="L7" s="296"/>
      <c r="M7" s="296"/>
      <c r="N7" s="297"/>
      <c r="O7" s="203">
        <v>0</v>
      </c>
      <c r="P7" s="202"/>
    </row>
    <row r="8" spans="3:16" s="90" customFormat="1" ht="22.5" customHeight="1">
      <c r="C8" s="300" t="s">
        <v>93</v>
      </c>
      <c r="D8" s="301"/>
      <c r="E8" s="301"/>
      <c r="F8" s="301"/>
      <c r="G8" s="201"/>
      <c r="H8" s="200">
        <f>H6-H7</f>
        <v>0</v>
      </c>
      <c r="I8" s="198"/>
      <c r="J8" s="294" t="s">
        <v>93</v>
      </c>
      <c r="K8" s="294"/>
      <c r="L8" s="294"/>
      <c r="M8" s="294"/>
      <c r="N8" s="295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9" t="s">
        <v>108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1"/>
    </row>
    <row r="11" spans="1:16" s="90" customFormat="1" ht="22.5" customHeight="1">
      <c r="A11" s="222" t="s">
        <v>14</v>
      </c>
      <c r="B11" s="247"/>
      <c r="C11" s="222" t="s">
        <v>15</v>
      </c>
      <c r="D11" s="246"/>
      <c r="E11" s="246"/>
      <c r="F11" s="246"/>
      <c r="G11" s="246"/>
      <c r="H11" s="246"/>
      <c r="I11" s="247"/>
      <c r="J11" s="222" t="s">
        <v>1</v>
      </c>
      <c r="K11" s="247"/>
      <c r="L11" s="150"/>
      <c r="M11" s="222" t="s">
        <v>64</v>
      </c>
      <c r="N11" s="246"/>
      <c r="O11" s="246"/>
      <c r="P11" s="247"/>
    </row>
    <row r="12" spans="1:16" ht="36" customHeight="1">
      <c r="A12" s="104" t="s">
        <v>21</v>
      </c>
      <c r="B12" s="192" t="s">
        <v>107</v>
      </c>
      <c r="C12" s="104" t="s">
        <v>24</v>
      </c>
      <c r="D12" s="105" t="s">
        <v>25</v>
      </c>
      <c r="E12" s="191" t="s">
        <v>106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105</v>
      </c>
      <c r="M12" s="129" t="s">
        <v>66</v>
      </c>
      <c r="N12" s="129" t="s">
        <v>104</v>
      </c>
      <c r="O12" s="129" t="s">
        <v>103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</cp:lastModifiedBy>
  <cp:lastPrinted>2015-01-23T09:39:52Z</cp:lastPrinted>
  <dcterms:created xsi:type="dcterms:W3CDTF">1996-11-05T10:16:36Z</dcterms:created>
  <dcterms:modified xsi:type="dcterms:W3CDTF">2023-01-31T08:47:52Z</dcterms:modified>
  <cp:category/>
  <cp:version/>
  <cp:contentType/>
  <cp:contentStatus/>
</cp:coreProperties>
</file>