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'Debiti'!$A$1:$AB$90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<sst xmlns="http://schemas.openxmlformats.org/spreadsheetml/2006/main" count="495" uniqueCount="208">
  <si>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</si>
  <si>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</si>
  <si>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</si>
  <si>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</si>
  <si>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</si>
  <si>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</si>
  <si>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</si>
  <si>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</si>
  <si>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</si>
  <si>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</si>
  <si>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</si>
  <si>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</si>
  <si>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</si>
  <si>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</si>
  <si>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</si>
  <si>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</si>
  <si>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</si>
  <si>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</si>
  <si>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</si>
  <si>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</si>
  <si>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</si>
  <si>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</si>
  <si>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</si>
  <si>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</si>
  <si>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</si>
  <si>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</si>
  <si>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</si>
  <si>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</si>
  <si>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</si>
  <si>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</si>
  <si>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</si>
  <si>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</si>
  <si>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</si>
  <si>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</si>
  <si>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</si>
  <si>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</si>
  <si>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</si>
  <si>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</si>
  <si>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</si>
  <si>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</si>
  <si>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</si>
  <si>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</si>
  <si>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</si>
  <si>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</si>
  <si>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</si>
  <si>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</si>
  <si>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</si>
  <si>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</si>
  <si>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</si>
  <si>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</si>
  <si>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</si>
  <si>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</si>
  <si>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</si>
  <si>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</si>
  <si>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</si>
  <si>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</si>
  <si>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</si>
  <si>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</si>
  <si>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</si>
  <si>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</si>
  <si>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</si>
  <si>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</si>
  <si>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</si>
  <si>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</si>
  <si>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</si>
  <si>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</si>
  <si>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</si>
  <si>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</si>
  <si>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</si>
  <si>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</si>
  <si>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</si>
  <si>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</si>
  <si>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</si>
  <si>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</si>
  <si>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</si>
  <si>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</si>
  <si>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</si>
  <si>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</si>
  <si>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</si>
  <si>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</si>
  <si>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</si>
  <si>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</si>
  <si>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</si>
  <si>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</si>
  <si>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</si>
  <si>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</si>
  <si>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</si>
  <si>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</si>
  <si>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</si>
  <si>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</si>
  <si>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</si>
  <si>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</si>
  <si>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</si>
  <si>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</si>
  <si>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</si>
  <si>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</si>
  <si>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</si>
  <si>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</si>
  <si>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</si>
  <si>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</si>
  <si>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</si>
  <si>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</si>
  <si>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</si>
  <si>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</si>
  <si>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</si>
  <si>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</si>
  <si>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</si>
  <si>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</si>
  <si>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</si>
  <si>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</si>
  <si>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</si>
  <si>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</si>
  <si>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</si>
  <si>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Bellino</t>
  </si>
  <si>
    <t>Ammontare Complessivo dei Debiti e del Numero delle Imprese Creditrici - Elenco Fatture da Pagare Anno 2023</t>
  </si>
  <si>
    <t>21/12/2023</t>
  </si>
  <si>
    <t>20239970019580</t>
  </si>
  <si>
    <t>19/12/2023</t>
  </si>
  <si>
    <t>ENERGIA ELETTRICA NOVEMBRE 2023 - CIMITERO B.TA CHIESA</t>
  </si>
  <si>
    <t>SI</t>
  </si>
  <si>
    <t>Z513C0DB48</t>
  </si>
  <si>
    <t>CHIURLO SRL</t>
  </si>
  <si>
    <t>01274390309</t>
  </si>
  <si>
    <t/>
  </si>
  <si>
    <t>SERV. AMMINISTRATIVO</t>
  </si>
  <si>
    <t>19/01/2024</t>
  </si>
  <si>
    <t>20239970019582</t>
  </si>
  <si>
    <t>ENERGIA ELETTRICA NOVEMBRE 2023 - MUSEO</t>
  </si>
  <si>
    <t>20/12/2023</t>
  </si>
  <si>
    <t>SERV. TECNICI</t>
  </si>
  <si>
    <t>20239970019584</t>
  </si>
  <si>
    <t>ENERGIA ELETTRICA NOVEMBRE 2023 - SCUOLA B.TA CHIESA</t>
  </si>
  <si>
    <t>20239970019587</t>
  </si>
  <si>
    <t>ENERGIA ELETTRICA NOVEMBRE 2023 - OSSERVATORIO</t>
  </si>
  <si>
    <t>20239970019586</t>
  </si>
  <si>
    <t>ENERGIA ELETTRICA NOVEMBRE 2023 - EX MUNICIPIO</t>
  </si>
  <si>
    <t>20239970019581</t>
  </si>
  <si>
    <t>ENERGIA ELETTRICA NOVEMBRE 2023 - MUNICIPIO</t>
  </si>
  <si>
    <t>20239970019583</t>
  </si>
  <si>
    <t>ENERGIA ELETTRICA NOVEMBRE 2023 - GARAGE C.LI B.TA CHIAZALE</t>
  </si>
  <si>
    <t>20239970019585</t>
  </si>
  <si>
    <t>ENERGIA ELETTRICA NOVEMBRE 2023 - CALDAIA MUNICIPIO</t>
  </si>
  <si>
    <t>20239970019579</t>
  </si>
  <si>
    <t>ENERGIA ELETTRICA II.PP. NOVEMBRE 2023</t>
  </si>
  <si>
    <t>137 PAE</t>
  </si>
  <si>
    <t>13/12/2023</t>
  </si>
  <si>
    <t>REALIZZAZ. E MIGLIORAM. OPERE DI URBANIZZAZ. E SPAZI APERTI IN B.TA CHIAZALE PSR 2014-2023 MIS. 7 OPERAZ. 7.2.1 - 1^ SAL</t>
  </si>
  <si>
    <t>9149261107</t>
  </si>
  <si>
    <t>15/12/2023</t>
  </si>
  <si>
    <t>COSTRADE S.R.L.</t>
  </si>
  <si>
    <t>00623590049</t>
  </si>
  <si>
    <t>14/01/2024</t>
  </si>
  <si>
    <t>31/12/2023</t>
  </si>
  <si>
    <t>147 PAE</t>
  </si>
  <si>
    <t>28/12/2023</t>
  </si>
  <si>
    <t>REALIZZAZIONE E MIGLIORAMENTO DELLE OPERE DI URBANIZZAZIONE E SPAZI APERTI IN B.TA CHIAZALE PSR 2014-2020 MIS. 7 OPERAZ. 7.2.1 - 2^ SAL</t>
  </si>
  <si>
    <t>02/01/2024</t>
  </si>
  <si>
    <t>28/01/2024</t>
  </si>
  <si>
    <t>1/E</t>
  </si>
  <si>
    <t>FORNITURA SALE PER STRADE COMUNALI</t>
  </si>
  <si>
    <t>Z5B3DBB12E</t>
  </si>
  <si>
    <t>18/12/2023</t>
  </si>
  <si>
    <t>EDILIZIA VAL VARAITA SNC DI VILLAR CLAUDIO &amp; C.</t>
  </si>
  <si>
    <t>03185300047</t>
  </si>
  <si>
    <t>00402/05</t>
  </si>
  <si>
    <t>GESTIONE STIPENDI 4^ TRIM. 2023</t>
  </si>
  <si>
    <t>Z8034D6CDB</t>
  </si>
  <si>
    <t>ENTI SERVICE s.r.l.</t>
  </si>
  <si>
    <t>02650070044</t>
  </si>
  <si>
    <t>27/12/2023</t>
  </si>
  <si>
    <t>5PA</t>
  </si>
  <si>
    <t>22/12/2023</t>
  </si>
  <si>
    <t>PSR 2014/2020 MIS. 7 OPERAZ. 7.4.1 - PUNTO VISITA LABORATORIALE DIFFUSO "PASTAR" B.TA CHIAZALE - 1^ SAL</t>
  </si>
  <si>
    <t>92364217BA</t>
  </si>
  <si>
    <t>GIADA DI BARRA GIACOMINO BRUNO</t>
  </si>
  <si>
    <t>03424340044</t>
  </si>
  <si>
    <t>22/01/2024</t>
  </si>
  <si>
    <t>29/12/2023</t>
  </si>
  <si>
    <t>FPA/64</t>
  </si>
  <si>
    <t>FORNITURA MATERIALE PER MANUTENZIONI VARIE</t>
  </si>
  <si>
    <t>Z333DB1936</t>
  </si>
  <si>
    <t>MAGAZZINO EDILE SALUZZESE</t>
  </si>
  <si>
    <t>02456420047</t>
  </si>
  <si>
    <t>27/01/2024</t>
  </si>
  <si>
    <t>FTE2392554</t>
  </si>
  <si>
    <t>30/11/2023</t>
  </si>
  <si>
    <t>PRESTAZIONE LAVORO INTERINALE NOVEMBRE 2023</t>
  </si>
  <si>
    <t>ZF13A0A586</t>
  </si>
  <si>
    <t>12/12/2023</t>
  </si>
  <si>
    <t>SYNERGIE ITALIA SPA</t>
  </si>
  <si>
    <t>07704310015</t>
  </si>
  <si>
    <t>11/01/2024</t>
  </si>
  <si>
    <t>1E</t>
  </si>
  <si>
    <t>COMPENSO REVISORE DI CONTI 1^ ANNUALITA' (2021)</t>
  </si>
  <si>
    <t>NO</t>
  </si>
  <si>
    <t>Z1B3081A9A</t>
  </si>
  <si>
    <t>VALENTINO ANTONIO</t>
  </si>
  <si>
    <t>VLNNTN83S09L219S</t>
  </si>
  <si>
    <t>17/01/2024</t>
  </si>
  <si>
    <t>2E</t>
  </si>
  <si>
    <t>COMPENSO REVISORE DI CONTI 2^ ANNUALITA' (2021)</t>
  </si>
  <si>
    <t>AP20926918</t>
  </si>
  <si>
    <t>VODAFONE PERIODO 23.10.2023 - 22.12.2023</t>
  </si>
  <si>
    <t>Z61371D2B8</t>
  </si>
  <si>
    <t>VODAFONE ITALIA S.P.A.</t>
  </si>
  <si>
    <t>08539010010</t>
  </si>
  <si>
    <t>30/01/2024</t>
  </si>
  <si>
    <t>TOTALE FATTURE: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</si>
</sst>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0" fontId="21" fillId="0" borderId="0" xfId="48" applyNumberFormat="1" applyFont="1" applyFill="1" applyBorder="1" applyAlignment="1" applyProtection="1">
      <alignment horizontal="left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37" fillId="0" borderId="0" xfId="48" applyNumberFormat="1" applyFont="1" applyFill="1" applyBorder="1" applyAlignment="1" applyProtection="1">
      <alignment horizontal="left" vertical="center"/>
      <protection/>
    </xf>
    <xf numFmtId="4" fontId="37" fillId="0" borderId="0" xfId="48" applyNumberFormat="1" applyFont="1" applyFill="1" applyBorder="1" applyAlignment="1" applyProtection="1">
      <alignment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4" t="s">
        <v>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6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7" t="s">
        <v>55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6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0" t="s">
        <v>13</v>
      </c>
      <c r="AB4" s="215"/>
      <c r="AC4" s="215"/>
      <c r="AD4" s="215"/>
      <c r="AE4" s="215"/>
      <c r="AF4" s="215"/>
      <c r="AG4" s="221"/>
      <c r="AH4" s="32">
        <v>30</v>
      </c>
    </row>
    <row r="5" spans="1:34" s="15" customFormat="1" ht="22.5" customHeight="1">
      <c r="A5" s="217" t="s">
        <v>14</v>
      </c>
      <c r="B5" s="218"/>
      <c r="C5" s="219"/>
      <c r="D5" s="217" t="s">
        <v>15</v>
      </c>
      <c r="E5" s="218"/>
      <c r="F5" s="218"/>
      <c r="G5" s="218"/>
      <c r="H5" s="219"/>
      <c r="I5" s="217" t="s">
        <v>16</v>
      </c>
      <c r="J5" s="218"/>
      <c r="K5" s="219"/>
      <c r="L5" s="217" t="s">
        <v>1</v>
      </c>
      <c r="M5" s="218"/>
      <c r="N5" s="218"/>
      <c r="O5" s="217" t="s">
        <v>17</v>
      </c>
      <c r="P5" s="219"/>
      <c r="Q5" s="217" t="s">
        <v>18</v>
      </c>
      <c r="R5" s="218"/>
      <c r="S5" s="218"/>
      <c r="T5" s="219"/>
      <c r="U5" s="217" t="s">
        <v>19</v>
      </c>
      <c r="V5" s="218"/>
      <c r="W5" s="218"/>
      <c r="X5" s="58" t="s">
        <v>47</v>
      </c>
      <c r="Y5" s="217" t="s">
        <v>20</v>
      </c>
      <c r="Z5" s="219"/>
      <c r="AA5" s="222" t="s">
        <v>41</v>
      </c>
      <c r="AB5" s="223"/>
      <c r="AC5" s="223"/>
      <c r="AD5" s="223"/>
      <c r="AE5" s="223"/>
      <c r="AF5" s="223"/>
      <c r="AG5" s="223"/>
      <c r="AH5" s="224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2" t="s">
        <v>57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0"/>
      <c r="AE4" s="243"/>
      <c r="AF4" s="243"/>
      <c r="AG4" s="243"/>
      <c r="AH4" s="244"/>
      <c r="AI4" s="237"/>
    </row>
    <row r="5" spans="1:35" s="90" customFormat="1" ht="22.5" customHeight="1">
      <c r="A5" s="222" t="s">
        <v>14</v>
      </c>
      <c r="B5" s="232"/>
      <c r="C5" s="233"/>
      <c r="D5" s="222" t="s">
        <v>15</v>
      </c>
      <c r="E5" s="232"/>
      <c r="F5" s="232"/>
      <c r="G5" s="232"/>
      <c r="H5" s="232"/>
      <c r="I5" s="232"/>
      <c r="J5" s="232"/>
      <c r="K5" s="233"/>
      <c r="L5" s="222" t="s">
        <v>16</v>
      </c>
      <c r="M5" s="232"/>
      <c r="N5" s="233"/>
      <c r="O5" s="222" t="s">
        <v>1</v>
      </c>
      <c r="P5" s="232"/>
      <c r="Q5" s="232"/>
      <c r="R5" s="222" t="s">
        <v>17</v>
      </c>
      <c r="S5" s="233"/>
      <c r="T5" s="222" t="s">
        <v>18</v>
      </c>
      <c r="U5" s="232"/>
      <c r="V5" s="232"/>
      <c r="W5" s="233"/>
      <c r="X5" s="222" t="s">
        <v>19</v>
      </c>
      <c r="Y5" s="232"/>
      <c r="Z5" s="232"/>
      <c r="AA5" s="103" t="s">
        <v>47</v>
      </c>
      <c r="AB5" s="222" t="s">
        <v>20</v>
      </c>
      <c r="AC5" s="233"/>
      <c r="AD5" s="222" t="s">
        <v>64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34"/>
      <c r="AK6" s="235"/>
      <c r="AL6" s="235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56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63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64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1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7" t="s">
        <v>102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62" t="s">
        <v>101</v>
      </c>
      <c r="B5" s="263"/>
      <c r="C5" s="188" t="s">
        <v>100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48" t="s">
        <v>99</v>
      </c>
      <c r="O5" s="24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52" t="s">
        <v>98</v>
      </c>
      <c r="B7" s="271"/>
      <c r="C7" s="165">
        <f>Debiti!G6</f>
        <v>9</v>
      </c>
      <c r="D7" s="163"/>
      <c r="E7" s="257" t="s">
        <v>112</v>
      </c>
      <c r="F7" s="258"/>
      <c r="G7" s="258"/>
      <c r="H7" s="97"/>
      <c r="I7" s="184"/>
      <c r="J7" s="183"/>
      <c r="K7" s="97"/>
      <c r="L7" s="174"/>
      <c r="M7" s="182"/>
      <c r="N7" s="248" t="s">
        <v>97</v>
      </c>
      <c r="O7" s="249"/>
      <c r="P7" s="24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4" t="s">
        <v>96</v>
      </c>
      <c r="B9" s="270"/>
      <c r="C9" s="175">
        <f>ElencoFatture!O6</f>
        <v>0</v>
      </c>
      <c r="D9" s="176"/>
      <c r="E9" s="264" t="s">
        <v>90</v>
      </c>
      <c r="F9" s="265" t="s">
        <v>95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4" t="s">
        <v>94</v>
      </c>
      <c r="B10" s="265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4" t="s">
        <v>93</v>
      </c>
      <c r="B11" s="266"/>
      <c r="C11" s="175">
        <f>ElencoFatture!O8</f>
        <v>0</v>
      </c>
      <c r="D11" s="176"/>
      <c r="E11" s="264" t="s">
        <v>90</v>
      </c>
      <c r="F11" s="270"/>
      <c r="G11" s="175">
        <f>C11/100*5</f>
        <v>0</v>
      </c>
      <c r="H11" s="163"/>
      <c r="I11" s="256"/>
      <c r="J11" s="256"/>
      <c r="K11" s="97"/>
      <c r="L11" s="174"/>
      <c r="M11" s="161"/>
      <c r="N11" s="248" t="s">
        <v>92</v>
      </c>
      <c r="O11" s="249"/>
      <c r="P11" s="24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52" t="s">
        <v>91</v>
      </c>
      <c r="B13" s="253"/>
      <c r="C13" s="165">
        <f>C11</f>
        <v>0</v>
      </c>
      <c r="D13" s="173"/>
      <c r="E13" s="252" t="s">
        <v>90</v>
      </c>
      <c r="F13" s="253"/>
      <c r="G13" s="164">
        <f>C13/100*5</f>
        <v>0</v>
      </c>
      <c r="H13" s="163"/>
      <c r="I13" s="254" t="s">
        <v>89</v>
      </c>
      <c r="J13" s="255"/>
      <c r="L13" s="162" t="str">
        <f>IF(ROUND(C7,2)&lt;=ROUND(G13,2),"SI","NO")</f>
        <v>NO</v>
      </c>
      <c r="M13" s="161"/>
      <c r="N13" s="250" t="s">
        <v>88</v>
      </c>
      <c r="O13" s="25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52" t="s">
        <v>87</v>
      </c>
      <c r="B15" s="271"/>
      <c r="C15" s="165">
        <v>0</v>
      </c>
      <c r="D15" s="97"/>
      <c r="E15" s="252" t="s">
        <v>86</v>
      </c>
      <c r="F15" s="253"/>
      <c r="G15" s="164">
        <f>IF(OR(C15=0,C15="0,00"),0,C7/C15)</f>
        <v>0</v>
      </c>
      <c r="H15" s="163"/>
      <c r="I15" s="254" t="s">
        <v>85</v>
      </c>
      <c r="J15" s="255"/>
      <c r="L15" s="162" t="str">
        <f>IF(G15&lt;=0.9,"SI","NO")</f>
        <v>SI</v>
      </c>
      <c r="M15" s="161"/>
      <c r="N15" s="250" t="s">
        <v>84</v>
      </c>
      <c r="O15" s="25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3" t="s">
        <v>83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1:13" ht="15">
      <c r="A19" s="274" t="s">
        <v>82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</row>
    <row r="20" spans="1:13" ht="15">
      <c r="A20" s="272" t="s">
        <v>81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</row>
    <row r="21" spans="1:13" ht="15">
      <c r="A21" s="159" t="s">
        <v>80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72" t="s">
        <v>79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3" ht="15">
      <c r="A23" s="272" t="s">
        <v>78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15">
      <c r="A24" s="272" t="s">
        <v>77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</row>
    <row r="25" spans="1:13" ht="15">
      <c r="A25" s="272" t="s">
        <v>76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</row>
    <row r="26" spans="1:13" ht="15">
      <c r="A26" s="158" t="s">
        <v>75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74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 t="s">
        <v>113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7" t="s">
        <v>114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2" t="s">
        <v>72</v>
      </c>
      <c r="B5" s="275"/>
      <c r="C5" s="275"/>
      <c r="D5" s="275"/>
      <c r="E5" s="275"/>
      <c r="F5" s="276"/>
      <c r="G5" s="148">
        <f>(G31)</f>
        <v>257809.36000000004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2" t="s">
        <v>73</v>
      </c>
      <c r="B6" s="275"/>
      <c r="C6" s="275"/>
      <c r="D6" s="275"/>
      <c r="E6" s="275"/>
      <c r="F6" s="275"/>
      <c r="G6" s="149">
        <f>(AC31)</f>
        <v>9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2" t="s">
        <v>14</v>
      </c>
      <c r="B8" s="232"/>
      <c r="C8" s="233"/>
      <c r="D8" s="222" t="s">
        <v>15</v>
      </c>
      <c r="E8" s="232"/>
      <c r="F8" s="232"/>
      <c r="G8" s="232"/>
      <c r="H8" s="232"/>
      <c r="I8" s="232"/>
      <c r="J8" s="232"/>
      <c r="K8" s="233"/>
      <c r="L8" s="222" t="s">
        <v>16</v>
      </c>
      <c r="M8" s="232"/>
      <c r="N8" s="233"/>
      <c r="O8" s="222" t="s">
        <v>1</v>
      </c>
      <c r="P8" s="232"/>
      <c r="Q8" s="232"/>
      <c r="R8" s="222" t="s">
        <v>17</v>
      </c>
      <c r="S8" s="233"/>
      <c r="T8" s="222" t="s">
        <v>18</v>
      </c>
      <c r="U8" s="232"/>
      <c r="V8" s="232"/>
      <c r="W8" s="233"/>
      <c r="X8" s="222" t="s">
        <v>19</v>
      </c>
      <c r="Y8" s="232"/>
      <c r="Z8" s="232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2023</v>
      </c>
      <c r="B11" s="108">
        <v>376</v>
      </c>
      <c r="C11" s="109" t="s">
        <v>115</v>
      </c>
      <c r="D11" s="297" t="s">
        <v>116</v>
      </c>
      <c r="E11" s="109" t="s">
        <v>117</v>
      </c>
      <c r="F11" s="111" t="s">
        <v>118</v>
      </c>
      <c r="G11" s="112">
        <v>16.96</v>
      </c>
      <c r="H11" s="112">
        <v>3.06</v>
      </c>
      <c r="I11" s="143" t="s">
        <v>119</v>
      </c>
      <c r="J11" s="112">
        <f>IF(I11="SI",G11-H11,G11)</f>
        <v>13.9</v>
      </c>
      <c r="K11" s="298" t="s">
        <v>120</v>
      </c>
      <c r="L11" s="108">
        <v>2023</v>
      </c>
      <c r="M11" s="108">
        <v>2778</v>
      </c>
      <c r="N11" s="109" t="s">
        <v>115</v>
      </c>
      <c r="O11" s="111" t="s">
        <v>121</v>
      </c>
      <c r="P11" s="109" t="s">
        <v>122</v>
      </c>
      <c r="Q11" s="109" t="s">
        <v>123</v>
      </c>
      <c r="R11" s="108">
        <v>1</v>
      </c>
      <c r="S11" s="111" t="s">
        <v>124</v>
      </c>
      <c r="T11" s="108">
        <v>1010803</v>
      </c>
      <c r="U11" s="108">
        <v>800</v>
      </c>
      <c r="V11" s="108">
        <v>81</v>
      </c>
      <c r="W11" s="108">
        <v>99</v>
      </c>
      <c r="X11" s="113">
        <v>2023</v>
      </c>
      <c r="Y11" s="113">
        <v>155</v>
      </c>
      <c r="Z11" s="113">
        <v>0</v>
      </c>
      <c r="AA11" s="114" t="s">
        <v>123</v>
      </c>
      <c r="AB11" s="109" t="s">
        <v>125</v>
      </c>
      <c r="AC11" s="107">
        <f>IF(O11=O10,0,1)</f>
        <v>1</v>
      </c>
    </row>
    <row r="12" spans="1:29" ht="15">
      <c r="A12" s="108">
        <v>2023</v>
      </c>
      <c r="B12" s="108">
        <v>377</v>
      </c>
      <c r="C12" s="109" t="s">
        <v>115</v>
      </c>
      <c r="D12" s="297" t="s">
        <v>126</v>
      </c>
      <c r="E12" s="109" t="s">
        <v>117</v>
      </c>
      <c r="F12" s="111" t="s">
        <v>127</v>
      </c>
      <c r="G12" s="112">
        <v>120.37</v>
      </c>
      <c r="H12" s="112">
        <v>21.71</v>
      </c>
      <c r="I12" s="143" t="s">
        <v>119</v>
      </c>
      <c r="J12" s="112">
        <f>IF(I12="SI",G12-H12,G12)</f>
        <v>98.66</v>
      </c>
      <c r="K12" s="298" t="s">
        <v>120</v>
      </c>
      <c r="L12" s="108">
        <v>2023</v>
      </c>
      <c r="M12" s="108">
        <v>2775</v>
      </c>
      <c r="N12" s="109" t="s">
        <v>128</v>
      </c>
      <c r="O12" s="111" t="s">
        <v>121</v>
      </c>
      <c r="P12" s="109" t="s">
        <v>122</v>
      </c>
      <c r="Q12" s="109" t="s">
        <v>123</v>
      </c>
      <c r="R12" s="108">
        <v>2</v>
      </c>
      <c r="S12" s="111" t="s">
        <v>129</v>
      </c>
      <c r="T12" s="108">
        <v>1050103</v>
      </c>
      <c r="U12" s="108">
        <v>2010</v>
      </c>
      <c r="V12" s="108">
        <v>305</v>
      </c>
      <c r="W12" s="108">
        <v>99</v>
      </c>
      <c r="X12" s="113">
        <v>2023</v>
      </c>
      <c r="Y12" s="113">
        <v>154</v>
      </c>
      <c r="Z12" s="113">
        <v>0</v>
      </c>
      <c r="AA12" s="114" t="s">
        <v>123</v>
      </c>
      <c r="AB12" s="109" t="s">
        <v>125</v>
      </c>
      <c r="AC12" s="107">
        <f>IF(O12=O11,0,1)</f>
        <v>0</v>
      </c>
    </row>
    <row r="13" spans="1:29" ht="15">
      <c r="A13" s="108">
        <v>2023</v>
      </c>
      <c r="B13" s="108">
        <v>378</v>
      </c>
      <c r="C13" s="109" t="s">
        <v>115</v>
      </c>
      <c r="D13" s="297" t="s">
        <v>130</v>
      </c>
      <c r="E13" s="109" t="s">
        <v>117</v>
      </c>
      <c r="F13" s="111" t="s">
        <v>131</v>
      </c>
      <c r="G13" s="112">
        <v>26.88</v>
      </c>
      <c r="H13" s="112">
        <v>4.85</v>
      </c>
      <c r="I13" s="143" t="s">
        <v>119</v>
      </c>
      <c r="J13" s="112">
        <f>IF(I13="SI",G13-H13,G13)</f>
        <v>22.03</v>
      </c>
      <c r="K13" s="298" t="s">
        <v>120</v>
      </c>
      <c r="L13" s="108">
        <v>2023</v>
      </c>
      <c r="M13" s="108">
        <v>2776</v>
      </c>
      <c r="N13" s="109" t="s">
        <v>128</v>
      </c>
      <c r="O13" s="111" t="s">
        <v>121</v>
      </c>
      <c r="P13" s="109" t="s">
        <v>122</v>
      </c>
      <c r="Q13" s="109" t="s">
        <v>123</v>
      </c>
      <c r="R13" s="108">
        <v>1</v>
      </c>
      <c r="S13" s="111" t="s">
        <v>124</v>
      </c>
      <c r="T13" s="108">
        <v>1010803</v>
      </c>
      <c r="U13" s="108">
        <v>800</v>
      </c>
      <c r="V13" s="108">
        <v>81</v>
      </c>
      <c r="W13" s="108">
        <v>99</v>
      </c>
      <c r="X13" s="113">
        <v>2023</v>
      </c>
      <c r="Y13" s="113">
        <v>155</v>
      </c>
      <c r="Z13" s="113">
        <v>0</v>
      </c>
      <c r="AA13" s="114" t="s">
        <v>123</v>
      </c>
      <c r="AB13" s="109" t="s">
        <v>125</v>
      </c>
      <c r="AC13" s="107">
        <f>IF(O13=O12,0,1)</f>
        <v>0</v>
      </c>
    </row>
    <row r="14" spans="1:29" ht="15">
      <c r="A14" s="108">
        <v>2023</v>
      </c>
      <c r="B14" s="108">
        <v>379</v>
      </c>
      <c r="C14" s="109" t="s">
        <v>115</v>
      </c>
      <c r="D14" s="297" t="s">
        <v>132</v>
      </c>
      <c r="E14" s="109" t="s">
        <v>117</v>
      </c>
      <c r="F14" s="111" t="s">
        <v>133</v>
      </c>
      <c r="G14" s="112">
        <v>247.03</v>
      </c>
      <c r="H14" s="112">
        <v>44.55</v>
      </c>
      <c r="I14" s="143" t="s">
        <v>119</v>
      </c>
      <c r="J14" s="112">
        <f>IF(I14="SI",G14-H14,G14)</f>
        <v>202.48000000000002</v>
      </c>
      <c r="K14" s="298" t="s">
        <v>120</v>
      </c>
      <c r="L14" s="108">
        <v>2023</v>
      </c>
      <c r="M14" s="108">
        <v>2768</v>
      </c>
      <c r="N14" s="109" t="s">
        <v>128</v>
      </c>
      <c r="O14" s="111" t="s">
        <v>121</v>
      </c>
      <c r="P14" s="109" t="s">
        <v>122</v>
      </c>
      <c r="Q14" s="109" t="s">
        <v>123</v>
      </c>
      <c r="R14" s="108">
        <v>2</v>
      </c>
      <c r="S14" s="111" t="s">
        <v>129</v>
      </c>
      <c r="T14" s="108">
        <v>1060203</v>
      </c>
      <c r="U14" s="108">
        <v>2340</v>
      </c>
      <c r="V14" s="108">
        <v>307</v>
      </c>
      <c r="W14" s="108">
        <v>99</v>
      </c>
      <c r="X14" s="113">
        <v>2023</v>
      </c>
      <c r="Y14" s="113">
        <v>153</v>
      </c>
      <c r="Z14" s="113">
        <v>0</v>
      </c>
      <c r="AA14" s="114" t="s">
        <v>123</v>
      </c>
      <c r="AB14" s="109" t="s">
        <v>125</v>
      </c>
      <c r="AC14" s="107">
        <f>IF(O14=O13,0,1)</f>
        <v>0</v>
      </c>
    </row>
    <row r="15" spans="1:29" ht="15">
      <c r="A15" s="108">
        <v>2023</v>
      </c>
      <c r="B15" s="108">
        <v>380</v>
      </c>
      <c r="C15" s="109" t="s">
        <v>115</v>
      </c>
      <c r="D15" s="297" t="s">
        <v>134</v>
      </c>
      <c r="E15" s="109" t="s">
        <v>117</v>
      </c>
      <c r="F15" s="111" t="s">
        <v>135</v>
      </c>
      <c r="G15" s="112">
        <v>70.75</v>
      </c>
      <c r="H15" s="112">
        <v>12.76</v>
      </c>
      <c r="I15" s="143" t="s">
        <v>119</v>
      </c>
      <c r="J15" s="112">
        <f>IF(I15="SI",G15-H15,G15)</f>
        <v>57.99</v>
      </c>
      <c r="K15" s="298" t="s">
        <v>120</v>
      </c>
      <c r="L15" s="108">
        <v>2023</v>
      </c>
      <c r="M15" s="108">
        <v>2769</v>
      </c>
      <c r="N15" s="109" t="s">
        <v>128</v>
      </c>
      <c r="O15" s="111" t="s">
        <v>121</v>
      </c>
      <c r="P15" s="109" t="s">
        <v>122</v>
      </c>
      <c r="Q15" s="109" t="s">
        <v>123</v>
      </c>
      <c r="R15" s="108">
        <v>1</v>
      </c>
      <c r="S15" s="111" t="s">
        <v>124</v>
      </c>
      <c r="T15" s="108">
        <v>1010803</v>
      </c>
      <c r="U15" s="108">
        <v>800</v>
      </c>
      <c r="V15" s="108">
        <v>81</v>
      </c>
      <c r="W15" s="108">
        <v>99</v>
      </c>
      <c r="X15" s="113">
        <v>2023</v>
      </c>
      <c r="Y15" s="113">
        <v>155</v>
      </c>
      <c r="Z15" s="113">
        <v>0</v>
      </c>
      <c r="AA15" s="114" t="s">
        <v>123</v>
      </c>
      <c r="AB15" s="109" t="s">
        <v>125</v>
      </c>
      <c r="AC15" s="107">
        <f>IF(O15=O14,0,1)</f>
        <v>0</v>
      </c>
    </row>
    <row r="16" spans="1:29" ht="15">
      <c r="A16" s="108">
        <v>2023</v>
      </c>
      <c r="B16" s="108">
        <v>381</v>
      </c>
      <c r="C16" s="109" t="s">
        <v>115</v>
      </c>
      <c r="D16" s="297" t="s">
        <v>136</v>
      </c>
      <c r="E16" s="109" t="s">
        <v>117</v>
      </c>
      <c r="F16" s="111" t="s">
        <v>137</v>
      </c>
      <c r="G16" s="112">
        <v>71.68</v>
      </c>
      <c r="H16" s="112">
        <v>12.93</v>
      </c>
      <c r="I16" s="143" t="s">
        <v>119</v>
      </c>
      <c r="J16" s="112">
        <f>IF(I16="SI",G16-H16,G16)</f>
        <v>58.75000000000001</v>
      </c>
      <c r="K16" s="298" t="s">
        <v>120</v>
      </c>
      <c r="L16" s="108">
        <v>2023</v>
      </c>
      <c r="M16" s="108">
        <v>2770</v>
      </c>
      <c r="N16" s="109" t="s">
        <v>128</v>
      </c>
      <c r="O16" s="111" t="s">
        <v>121</v>
      </c>
      <c r="P16" s="109" t="s">
        <v>122</v>
      </c>
      <c r="Q16" s="109" t="s">
        <v>123</v>
      </c>
      <c r="R16" s="108">
        <v>1</v>
      </c>
      <c r="S16" s="111" t="s">
        <v>124</v>
      </c>
      <c r="T16" s="108">
        <v>1010803</v>
      </c>
      <c r="U16" s="108">
        <v>800</v>
      </c>
      <c r="V16" s="108">
        <v>81</v>
      </c>
      <c r="W16" s="108">
        <v>99</v>
      </c>
      <c r="X16" s="113">
        <v>2023</v>
      </c>
      <c r="Y16" s="113">
        <v>155</v>
      </c>
      <c r="Z16" s="113">
        <v>0</v>
      </c>
      <c r="AA16" s="114" t="s">
        <v>123</v>
      </c>
      <c r="AB16" s="109" t="s">
        <v>125</v>
      </c>
      <c r="AC16" s="107">
        <f>IF(O16=O15,0,1)</f>
        <v>0</v>
      </c>
    </row>
    <row r="17" spans="1:29" ht="15">
      <c r="A17" s="108">
        <v>2023</v>
      </c>
      <c r="B17" s="108">
        <v>382</v>
      </c>
      <c r="C17" s="109" t="s">
        <v>115</v>
      </c>
      <c r="D17" s="297" t="s">
        <v>138</v>
      </c>
      <c r="E17" s="109" t="s">
        <v>117</v>
      </c>
      <c r="F17" s="111" t="s">
        <v>139</v>
      </c>
      <c r="G17" s="112">
        <v>26.73</v>
      </c>
      <c r="H17" s="112">
        <v>4.82</v>
      </c>
      <c r="I17" s="143" t="s">
        <v>119</v>
      </c>
      <c r="J17" s="112">
        <f>IF(I17="SI",G17-H17,G17)</f>
        <v>21.91</v>
      </c>
      <c r="K17" s="298" t="s">
        <v>120</v>
      </c>
      <c r="L17" s="108">
        <v>2023</v>
      </c>
      <c r="M17" s="108">
        <v>2771</v>
      </c>
      <c r="N17" s="109" t="s">
        <v>128</v>
      </c>
      <c r="O17" s="111" t="s">
        <v>121</v>
      </c>
      <c r="P17" s="109" t="s">
        <v>122</v>
      </c>
      <c r="Q17" s="109" t="s">
        <v>123</v>
      </c>
      <c r="R17" s="108">
        <v>1</v>
      </c>
      <c r="S17" s="111" t="s">
        <v>124</v>
      </c>
      <c r="T17" s="108">
        <v>1010803</v>
      </c>
      <c r="U17" s="108">
        <v>800</v>
      </c>
      <c r="V17" s="108">
        <v>81</v>
      </c>
      <c r="W17" s="108">
        <v>99</v>
      </c>
      <c r="X17" s="113">
        <v>2023</v>
      </c>
      <c r="Y17" s="113">
        <v>155</v>
      </c>
      <c r="Z17" s="113">
        <v>0</v>
      </c>
      <c r="AA17" s="114" t="s">
        <v>123</v>
      </c>
      <c r="AB17" s="109" t="s">
        <v>125</v>
      </c>
      <c r="AC17" s="107">
        <f>IF(O17=O16,0,1)</f>
        <v>0</v>
      </c>
    </row>
    <row r="18" spans="1:29" ht="15">
      <c r="A18" s="108">
        <v>2023</v>
      </c>
      <c r="B18" s="108">
        <v>383</v>
      </c>
      <c r="C18" s="109" t="s">
        <v>115</v>
      </c>
      <c r="D18" s="297" t="s">
        <v>140</v>
      </c>
      <c r="E18" s="109" t="s">
        <v>117</v>
      </c>
      <c r="F18" s="111" t="s">
        <v>141</v>
      </c>
      <c r="G18" s="112">
        <v>26.11</v>
      </c>
      <c r="H18" s="112">
        <v>4.71</v>
      </c>
      <c r="I18" s="143" t="s">
        <v>119</v>
      </c>
      <c r="J18" s="112">
        <f>IF(I18="SI",G18-H18,G18)</f>
        <v>21.4</v>
      </c>
      <c r="K18" s="298" t="s">
        <v>120</v>
      </c>
      <c r="L18" s="108">
        <v>2023</v>
      </c>
      <c r="M18" s="108">
        <v>2772</v>
      </c>
      <c r="N18" s="109" t="s">
        <v>128</v>
      </c>
      <c r="O18" s="111" t="s">
        <v>121</v>
      </c>
      <c r="P18" s="109" t="s">
        <v>122</v>
      </c>
      <c r="Q18" s="109" t="s">
        <v>123</v>
      </c>
      <c r="R18" s="108">
        <v>1</v>
      </c>
      <c r="S18" s="111" t="s">
        <v>124</v>
      </c>
      <c r="T18" s="108">
        <v>1010803</v>
      </c>
      <c r="U18" s="108">
        <v>800</v>
      </c>
      <c r="V18" s="108">
        <v>81</v>
      </c>
      <c r="W18" s="108">
        <v>99</v>
      </c>
      <c r="X18" s="113">
        <v>2023</v>
      </c>
      <c r="Y18" s="113">
        <v>155</v>
      </c>
      <c r="Z18" s="113">
        <v>0</v>
      </c>
      <c r="AA18" s="114" t="s">
        <v>123</v>
      </c>
      <c r="AB18" s="109" t="s">
        <v>125</v>
      </c>
      <c r="AC18" s="107">
        <f>IF(O18=O17,0,1)</f>
        <v>0</v>
      </c>
    </row>
    <row r="19" spans="1:29" ht="15">
      <c r="A19" s="108">
        <v>2023</v>
      </c>
      <c r="B19" s="108">
        <v>384</v>
      </c>
      <c r="C19" s="109" t="s">
        <v>115</v>
      </c>
      <c r="D19" s="297" t="s">
        <v>142</v>
      </c>
      <c r="E19" s="109" t="s">
        <v>117</v>
      </c>
      <c r="F19" s="111" t="s">
        <v>143</v>
      </c>
      <c r="G19" s="112">
        <v>1884.27</v>
      </c>
      <c r="H19" s="112">
        <v>339.79</v>
      </c>
      <c r="I19" s="143" t="s">
        <v>119</v>
      </c>
      <c r="J19" s="112">
        <f>IF(I19="SI",G19-H19,G19)</f>
        <v>1544.48</v>
      </c>
      <c r="K19" s="298" t="s">
        <v>120</v>
      </c>
      <c r="L19" s="108">
        <v>2023</v>
      </c>
      <c r="M19" s="108">
        <v>2773</v>
      </c>
      <c r="N19" s="109" t="s">
        <v>128</v>
      </c>
      <c r="O19" s="111" t="s">
        <v>121</v>
      </c>
      <c r="P19" s="109" t="s">
        <v>122</v>
      </c>
      <c r="Q19" s="109" t="s">
        <v>123</v>
      </c>
      <c r="R19" s="108">
        <v>2</v>
      </c>
      <c r="S19" s="111" t="s">
        <v>129</v>
      </c>
      <c r="T19" s="108">
        <v>1080203</v>
      </c>
      <c r="U19" s="108">
        <v>2890</v>
      </c>
      <c r="V19" s="108">
        <v>440</v>
      </c>
      <c r="W19" s="108">
        <v>99</v>
      </c>
      <c r="X19" s="113">
        <v>2023</v>
      </c>
      <c r="Y19" s="113">
        <v>152</v>
      </c>
      <c r="Z19" s="113">
        <v>0</v>
      </c>
      <c r="AA19" s="114" t="s">
        <v>123</v>
      </c>
      <c r="AB19" s="109" t="s">
        <v>125</v>
      </c>
      <c r="AC19" s="107">
        <f>IF(O19=O18,0,1)</f>
        <v>0</v>
      </c>
    </row>
    <row r="20" spans="1:29" ht="15">
      <c r="A20" s="108">
        <v>2023</v>
      </c>
      <c r="B20" s="108">
        <v>386</v>
      </c>
      <c r="C20" s="109" t="s">
        <v>115</v>
      </c>
      <c r="D20" s="297" t="s">
        <v>144</v>
      </c>
      <c r="E20" s="109" t="s">
        <v>145</v>
      </c>
      <c r="F20" s="111" t="s">
        <v>146</v>
      </c>
      <c r="G20" s="112">
        <v>125783.69</v>
      </c>
      <c r="H20" s="112">
        <v>11434.88</v>
      </c>
      <c r="I20" s="143" t="s">
        <v>119</v>
      </c>
      <c r="J20" s="112">
        <f>IF(I20="SI",G20-H20,G20)</f>
        <v>114348.81</v>
      </c>
      <c r="K20" s="298" t="s">
        <v>147</v>
      </c>
      <c r="L20" s="108">
        <v>2023</v>
      </c>
      <c r="M20" s="108">
        <v>2732</v>
      </c>
      <c r="N20" s="109" t="s">
        <v>148</v>
      </c>
      <c r="O20" s="111" t="s">
        <v>149</v>
      </c>
      <c r="P20" s="109" t="s">
        <v>150</v>
      </c>
      <c r="Q20" s="109" t="s">
        <v>123</v>
      </c>
      <c r="R20" s="108">
        <v>2</v>
      </c>
      <c r="S20" s="111" t="s">
        <v>129</v>
      </c>
      <c r="T20" s="108">
        <v>2080101</v>
      </c>
      <c r="U20" s="108">
        <v>8230</v>
      </c>
      <c r="V20" s="108">
        <v>649</v>
      </c>
      <c r="W20" s="108">
        <v>99</v>
      </c>
      <c r="X20" s="113">
        <v>2023</v>
      </c>
      <c r="Y20" s="113">
        <v>74</v>
      </c>
      <c r="Z20" s="113">
        <v>0</v>
      </c>
      <c r="AA20" s="114" t="s">
        <v>123</v>
      </c>
      <c r="AB20" s="109" t="s">
        <v>151</v>
      </c>
      <c r="AC20" s="107">
        <f>IF(O20=O19,0,1)</f>
        <v>1</v>
      </c>
    </row>
    <row r="21" spans="1:29" ht="15">
      <c r="A21" s="108">
        <v>2023</v>
      </c>
      <c r="B21" s="108">
        <v>393</v>
      </c>
      <c r="C21" s="109" t="s">
        <v>152</v>
      </c>
      <c r="D21" s="297" t="s">
        <v>153</v>
      </c>
      <c r="E21" s="109" t="s">
        <v>154</v>
      </c>
      <c r="F21" s="111" t="s">
        <v>155</v>
      </c>
      <c r="G21" s="112">
        <v>69089.32</v>
      </c>
      <c r="H21" s="112">
        <v>6280.85</v>
      </c>
      <c r="I21" s="143" t="s">
        <v>119</v>
      </c>
      <c r="J21" s="112">
        <f>IF(I21="SI",G21-H21,G21)</f>
        <v>62808.47000000001</v>
      </c>
      <c r="K21" s="298" t="s">
        <v>147</v>
      </c>
      <c r="L21" s="108">
        <v>2024</v>
      </c>
      <c r="M21" s="108">
        <v>2</v>
      </c>
      <c r="N21" s="109" t="s">
        <v>156</v>
      </c>
      <c r="O21" s="111" t="s">
        <v>149</v>
      </c>
      <c r="P21" s="109" t="s">
        <v>150</v>
      </c>
      <c r="Q21" s="109" t="s">
        <v>123</v>
      </c>
      <c r="R21" s="108">
        <v>2</v>
      </c>
      <c r="S21" s="111" t="s">
        <v>129</v>
      </c>
      <c r="T21" s="108">
        <v>2080101</v>
      </c>
      <c r="U21" s="108">
        <v>8230</v>
      </c>
      <c r="V21" s="108">
        <v>649</v>
      </c>
      <c r="W21" s="108">
        <v>99</v>
      </c>
      <c r="X21" s="113">
        <v>2023</v>
      </c>
      <c r="Y21" s="113">
        <v>74</v>
      </c>
      <c r="Z21" s="113">
        <v>0</v>
      </c>
      <c r="AA21" s="114" t="s">
        <v>123</v>
      </c>
      <c r="AB21" s="109" t="s">
        <v>157</v>
      </c>
      <c r="AC21" s="107">
        <f>IF(O21=O20,0,1)</f>
        <v>0</v>
      </c>
    </row>
    <row r="22" spans="1:29" ht="15">
      <c r="A22" s="108">
        <v>2023</v>
      </c>
      <c r="B22" s="108">
        <v>389</v>
      </c>
      <c r="C22" s="109" t="s">
        <v>115</v>
      </c>
      <c r="D22" s="297" t="s">
        <v>158</v>
      </c>
      <c r="E22" s="109" t="s">
        <v>148</v>
      </c>
      <c r="F22" s="111" t="s">
        <v>159</v>
      </c>
      <c r="G22" s="112">
        <v>335.5</v>
      </c>
      <c r="H22" s="112">
        <v>60.5</v>
      </c>
      <c r="I22" s="143" t="s">
        <v>119</v>
      </c>
      <c r="J22" s="112">
        <f>IF(I22="SI",G22-H22,G22)</f>
        <v>275</v>
      </c>
      <c r="K22" s="298" t="s">
        <v>160</v>
      </c>
      <c r="L22" s="108">
        <v>2023</v>
      </c>
      <c r="M22" s="108">
        <v>2742</v>
      </c>
      <c r="N22" s="109" t="s">
        <v>161</v>
      </c>
      <c r="O22" s="111" t="s">
        <v>162</v>
      </c>
      <c r="P22" s="109" t="s">
        <v>163</v>
      </c>
      <c r="Q22" s="109" t="s">
        <v>123</v>
      </c>
      <c r="R22" s="108">
        <v>2</v>
      </c>
      <c r="S22" s="111" t="s">
        <v>129</v>
      </c>
      <c r="T22" s="108">
        <v>1080102</v>
      </c>
      <c r="U22" s="108">
        <v>2770</v>
      </c>
      <c r="V22" s="108">
        <v>420</v>
      </c>
      <c r="W22" s="108">
        <v>99</v>
      </c>
      <c r="X22" s="113">
        <v>2023</v>
      </c>
      <c r="Y22" s="113">
        <v>212</v>
      </c>
      <c r="Z22" s="113">
        <v>0</v>
      </c>
      <c r="AA22" s="114" t="s">
        <v>123</v>
      </c>
      <c r="AB22" s="109" t="s">
        <v>151</v>
      </c>
      <c r="AC22" s="107">
        <f>IF(O22=O21,0,1)</f>
        <v>1</v>
      </c>
    </row>
    <row r="23" spans="1:29" ht="15">
      <c r="A23" s="108">
        <v>2023</v>
      </c>
      <c r="B23" s="108">
        <v>385</v>
      </c>
      <c r="C23" s="109" t="s">
        <v>115</v>
      </c>
      <c r="D23" s="297" t="s">
        <v>164</v>
      </c>
      <c r="E23" s="109" t="s">
        <v>128</v>
      </c>
      <c r="F23" s="111" t="s">
        <v>165</v>
      </c>
      <c r="G23" s="112">
        <v>523.69</v>
      </c>
      <c r="H23" s="112">
        <v>94.44</v>
      </c>
      <c r="I23" s="143" t="s">
        <v>119</v>
      </c>
      <c r="J23" s="112">
        <f>IF(I23="SI",G23-H23,G23)</f>
        <v>429.25000000000006</v>
      </c>
      <c r="K23" s="298" t="s">
        <v>166</v>
      </c>
      <c r="L23" s="108">
        <v>2023</v>
      </c>
      <c r="M23" s="108">
        <v>2779</v>
      </c>
      <c r="N23" s="109" t="s">
        <v>115</v>
      </c>
      <c r="O23" s="111" t="s">
        <v>167</v>
      </c>
      <c r="P23" s="109" t="s">
        <v>168</v>
      </c>
      <c r="Q23" s="109" t="s">
        <v>123</v>
      </c>
      <c r="R23" s="108">
        <v>1</v>
      </c>
      <c r="S23" s="111" t="s">
        <v>124</v>
      </c>
      <c r="T23" s="108">
        <v>1010203</v>
      </c>
      <c r="U23" s="108">
        <v>140</v>
      </c>
      <c r="V23" s="108">
        <v>81</v>
      </c>
      <c r="W23" s="108">
        <v>3</v>
      </c>
      <c r="X23" s="113">
        <v>2023</v>
      </c>
      <c r="Y23" s="113">
        <v>12</v>
      </c>
      <c r="Z23" s="113">
        <v>0</v>
      </c>
      <c r="AA23" s="114" t="s">
        <v>123</v>
      </c>
      <c r="AB23" s="109" t="s">
        <v>125</v>
      </c>
      <c r="AC23" s="107">
        <f>IF(O23=O22,0,1)</f>
        <v>1</v>
      </c>
    </row>
    <row r="24" spans="1:29" ht="15">
      <c r="A24" s="108">
        <v>2023</v>
      </c>
      <c r="B24" s="108">
        <v>391</v>
      </c>
      <c r="C24" s="109" t="s">
        <v>169</v>
      </c>
      <c r="D24" s="297" t="s">
        <v>170</v>
      </c>
      <c r="E24" s="109" t="s">
        <v>171</v>
      </c>
      <c r="F24" s="111" t="s">
        <v>172</v>
      </c>
      <c r="G24" s="112">
        <v>54925.57</v>
      </c>
      <c r="H24" s="112">
        <v>4993.23</v>
      </c>
      <c r="I24" s="143" t="s">
        <v>119</v>
      </c>
      <c r="J24" s="112">
        <f>IF(I24="SI",G24-H24,G24)</f>
        <v>49932.34</v>
      </c>
      <c r="K24" s="298" t="s">
        <v>173</v>
      </c>
      <c r="L24" s="108">
        <v>2023</v>
      </c>
      <c r="M24" s="108">
        <v>2797</v>
      </c>
      <c r="N24" s="109" t="s">
        <v>169</v>
      </c>
      <c r="O24" s="111" t="s">
        <v>174</v>
      </c>
      <c r="P24" s="109" t="s">
        <v>175</v>
      </c>
      <c r="Q24" s="109" t="s">
        <v>123</v>
      </c>
      <c r="R24" s="108">
        <v>2</v>
      </c>
      <c r="S24" s="111" t="s">
        <v>129</v>
      </c>
      <c r="T24" s="108">
        <v>2080101</v>
      </c>
      <c r="U24" s="108">
        <v>8230</v>
      </c>
      <c r="V24" s="108">
        <v>649</v>
      </c>
      <c r="W24" s="108">
        <v>99</v>
      </c>
      <c r="X24" s="113">
        <v>2023</v>
      </c>
      <c r="Y24" s="113">
        <v>75</v>
      </c>
      <c r="Z24" s="113">
        <v>3</v>
      </c>
      <c r="AA24" s="114" t="s">
        <v>123</v>
      </c>
      <c r="AB24" s="109" t="s">
        <v>176</v>
      </c>
      <c r="AC24" s="107">
        <f>IF(O24=O23,0,1)</f>
        <v>1</v>
      </c>
    </row>
    <row r="25" spans="1:29" ht="15">
      <c r="A25" s="108">
        <v>2023</v>
      </c>
      <c r="B25" s="108">
        <v>392</v>
      </c>
      <c r="C25" s="109" t="s">
        <v>177</v>
      </c>
      <c r="D25" s="297" t="s">
        <v>178</v>
      </c>
      <c r="E25" s="109" t="s">
        <v>154</v>
      </c>
      <c r="F25" s="111" t="s">
        <v>179</v>
      </c>
      <c r="G25" s="112">
        <v>122.01</v>
      </c>
      <c r="H25" s="112">
        <v>22</v>
      </c>
      <c r="I25" s="143" t="s">
        <v>119</v>
      </c>
      <c r="J25" s="112">
        <f>IF(I25="SI",G25-H25,G25)</f>
        <v>100.01</v>
      </c>
      <c r="K25" s="298" t="s">
        <v>180</v>
      </c>
      <c r="L25" s="108">
        <v>2023</v>
      </c>
      <c r="M25" s="108">
        <v>2809</v>
      </c>
      <c r="N25" s="109" t="s">
        <v>154</v>
      </c>
      <c r="O25" s="111" t="s">
        <v>181</v>
      </c>
      <c r="P25" s="109" t="s">
        <v>182</v>
      </c>
      <c r="Q25" s="109" t="s">
        <v>123</v>
      </c>
      <c r="R25" s="108">
        <v>2</v>
      </c>
      <c r="S25" s="111" t="s">
        <v>129</v>
      </c>
      <c r="T25" s="108">
        <v>1080102</v>
      </c>
      <c r="U25" s="108">
        <v>2770</v>
      </c>
      <c r="V25" s="108">
        <v>420</v>
      </c>
      <c r="W25" s="108">
        <v>99</v>
      </c>
      <c r="X25" s="113">
        <v>2023</v>
      </c>
      <c r="Y25" s="113">
        <v>215</v>
      </c>
      <c r="Z25" s="113">
        <v>0</v>
      </c>
      <c r="AA25" s="114" t="s">
        <v>123</v>
      </c>
      <c r="AB25" s="109" t="s">
        <v>183</v>
      </c>
      <c r="AC25" s="107">
        <f>IF(O25=O24,0,1)</f>
        <v>1</v>
      </c>
    </row>
    <row r="26" spans="1:29" ht="15">
      <c r="A26" s="108">
        <v>2023</v>
      </c>
      <c r="B26" s="108">
        <v>390</v>
      </c>
      <c r="C26" s="109" t="s">
        <v>115</v>
      </c>
      <c r="D26" s="297" t="s">
        <v>184</v>
      </c>
      <c r="E26" s="109" t="s">
        <v>185</v>
      </c>
      <c r="F26" s="111" t="s">
        <v>186</v>
      </c>
      <c r="G26" s="112">
        <v>1721.92</v>
      </c>
      <c r="H26" s="112">
        <v>20.04</v>
      </c>
      <c r="I26" s="143" t="s">
        <v>119</v>
      </c>
      <c r="J26" s="112">
        <f>IF(I26="SI",G26-H26,G26)</f>
        <v>1701.88</v>
      </c>
      <c r="K26" s="298" t="s">
        <v>187</v>
      </c>
      <c r="L26" s="108">
        <v>2023</v>
      </c>
      <c r="M26" s="108">
        <v>2700</v>
      </c>
      <c r="N26" s="109" t="s">
        <v>188</v>
      </c>
      <c r="O26" s="111" t="s">
        <v>189</v>
      </c>
      <c r="P26" s="109" t="s">
        <v>190</v>
      </c>
      <c r="Q26" s="109" t="s">
        <v>123</v>
      </c>
      <c r="R26" s="108">
        <v>1</v>
      </c>
      <c r="S26" s="111" t="s">
        <v>124</v>
      </c>
      <c r="T26" s="108">
        <v>1010201</v>
      </c>
      <c r="U26" s="108">
        <v>120</v>
      </c>
      <c r="V26" s="108">
        <v>75</v>
      </c>
      <c r="W26" s="108">
        <v>99</v>
      </c>
      <c r="X26" s="113">
        <v>2023</v>
      </c>
      <c r="Y26" s="113">
        <v>166</v>
      </c>
      <c r="Z26" s="113">
        <v>0</v>
      </c>
      <c r="AA26" s="114" t="s">
        <v>123</v>
      </c>
      <c r="AB26" s="109" t="s">
        <v>191</v>
      </c>
      <c r="AC26" s="107">
        <f>IF(O26=O25,0,1)</f>
        <v>1</v>
      </c>
    </row>
    <row r="27" spans="1:29" ht="15">
      <c r="A27" s="108">
        <v>2023</v>
      </c>
      <c r="B27" s="108">
        <v>387</v>
      </c>
      <c r="C27" s="109" t="s">
        <v>115</v>
      </c>
      <c r="D27" s="297" t="s">
        <v>192</v>
      </c>
      <c r="E27" s="109" t="s">
        <v>145</v>
      </c>
      <c r="F27" s="111" t="s">
        <v>193</v>
      </c>
      <c r="G27" s="112">
        <v>1406</v>
      </c>
      <c r="H27" s="112">
        <v>0</v>
      </c>
      <c r="I27" s="143" t="s">
        <v>194</v>
      </c>
      <c r="J27" s="112">
        <f>IF(I27="SI",G27-H27,G27)</f>
        <v>1406</v>
      </c>
      <c r="K27" s="298" t="s">
        <v>195</v>
      </c>
      <c r="L27" s="108">
        <v>2023</v>
      </c>
      <c r="M27" s="108">
        <v>2751</v>
      </c>
      <c r="N27" s="109" t="s">
        <v>161</v>
      </c>
      <c r="O27" s="111" t="s">
        <v>196</v>
      </c>
      <c r="P27" s="109" t="s">
        <v>123</v>
      </c>
      <c r="Q27" s="109" t="s">
        <v>197</v>
      </c>
      <c r="R27" s="108">
        <v>1</v>
      </c>
      <c r="S27" s="111" t="s">
        <v>124</v>
      </c>
      <c r="T27" s="108">
        <v>1010303</v>
      </c>
      <c r="U27" s="108">
        <v>250</v>
      </c>
      <c r="V27" s="108">
        <v>17</v>
      </c>
      <c r="W27" s="108">
        <v>99</v>
      </c>
      <c r="X27" s="113">
        <v>2021</v>
      </c>
      <c r="Y27" s="113">
        <v>36</v>
      </c>
      <c r="Z27" s="113">
        <v>0</v>
      </c>
      <c r="AA27" s="114" t="s">
        <v>123</v>
      </c>
      <c r="AB27" s="109" t="s">
        <v>198</v>
      </c>
      <c r="AC27" s="107">
        <f>IF(O27=O26,0,1)</f>
        <v>1</v>
      </c>
    </row>
    <row r="28" spans="1:29" ht="15">
      <c r="A28" s="108">
        <v>2023</v>
      </c>
      <c r="B28" s="108">
        <v>388</v>
      </c>
      <c r="C28" s="109" t="s">
        <v>115</v>
      </c>
      <c r="D28" s="297" t="s">
        <v>199</v>
      </c>
      <c r="E28" s="109" t="s">
        <v>145</v>
      </c>
      <c r="F28" s="111" t="s">
        <v>200</v>
      </c>
      <c r="G28" s="112">
        <v>1406</v>
      </c>
      <c r="H28" s="112">
        <v>0</v>
      </c>
      <c r="I28" s="143" t="s">
        <v>194</v>
      </c>
      <c r="J28" s="112">
        <f>IF(I28="SI",G28-H28,G28)</f>
        <v>1406</v>
      </c>
      <c r="K28" s="298" t="s">
        <v>195</v>
      </c>
      <c r="L28" s="108">
        <v>2023</v>
      </c>
      <c r="M28" s="108">
        <v>2752</v>
      </c>
      <c r="N28" s="109" t="s">
        <v>161</v>
      </c>
      <c r="O28" s="111" t="s">
        <v>196</v>
      </c>
      <c r="P28" s="109" t="s">
        <v>123</v>
      </c>
      <c r="Q28" s="109" t="s">
        <v>197</v>
      </c>
      <c r="R28" s="108">
        <v>1</v>
      </c>
      <c r="S28" s="111" t="s">
        <v>124</v>
      </c>
      <c r="T28" s="108">
        <v>1010303</v>
      </c>
      <c r="U28" s="108">
        <v>250</v>
      </c>
      <c r="V28" s="108">
        <v>17</v>
      </c>
      <c r="W28" s="108">
        <v>99</v>
      </c>
      <c r="X28" s="113">
        <v>2022</v>
      </c>
      <c r="Y28" s="113">
        <v>36</v>
      </c>
      <c r="Z28" s="113">
        <v>0</v>
      </c>
      <c r="AA28" s="114" t="s">
        <v>123</v>
      </c>
      <c r="AB28" s="109" t="s">
        <v>198</v>
      </c>
      <c r="AC28" s="107">
        <f>IF(O28=O27,0,1)</f>
        <v>0</v>
      </c>
    </row>
    <row r="29" spans="1:29" ht="15">
      <c r="A29" s="108">
        <v>2023</v>
      </c>
      <c r="B29" s="108">
        <v>394</v>
      </c>
      <c r="C29" s="109" t="s">
        <v>152</v>
      </c>
      <c r="D29" s="297" t="s">
        <v>201</v>
      </c>
      <c r="E29" s="109" t="s">
        <v>177</v>
      </c>
      <c r="F29" s="111" t="s">
        <v>202</v>
      </c>
      <c r="G29" s="112">
        <v>4.88</v>
      </c>
      <c r="H29" s="112">
        <v>0.88</v>
      </c>
      <c r="I29" s="143" t="s">
        <v>119</v>
      </c>
      <c r="J29" s="112">
        <f>IF(I29="SI",G29-H29,G29)</f>
        <v>4</v>
      </c>
      <c r="K29" s="298" t="s">
        <v>203</v>
      </c>
      <c r="L29" s="108">
        <v>2024</v>
      </c>
      <c r="M29" s="108">
        <v>3</v>
      </c>
      <c r="N29" s="109" t="s">
        <v>156</v>
      </c>
      <c r="O29" s="111" t="s">
        <v>204</v>
      </c>
      <c r="P29" s="109" t="s">
        <v>205</v>
      </c>
      <c r="Q29" s="109" t="s">
        <v>123</v>
      </c>
      <c r="R29" s="108">
        <v>1</v>
      </c>
      <c r="S29" s="111" t="s">
        <v>124</v>
      </c>
      <c r="T29" s="108">
        <v>1010803</v>
      </c>
      <c r="U29" s="108">
        <v>800</v>
      </c>
      <c r="V29" s="108">
        <v>81</v>
      </c>
      <c r="W29" s="108">
        <v>99</v>
      </c>
      <c r="X29" s="113">
        <v>2023</v>
      </c>
      <c r="Y29" s="113">
        <v>96</v>
      </c>
      <c r="Z29" s="113">
        <v>0</v>
      </c>
      <c r="AA29" s="114" t="s">
        <v>123</v>
      </c>
      <c r="AB29" s="109" t="s">
        <v>206</v>
      </c>
      <c r="AC29" s="107">
        <f>IF(O29=O28,0,1)</f>
        <v>1</v>
      </c>
    </row>
    <row r="30" spans="1:28" ht="15">
      <c r="A30" s="108"/>
      <c r="B30" s="108"/>
      <c r="C30" s="109"/>
      <c r="D30" s="297"/>
      <c r="E30" s="109"/>
      <c r="F30" s="299"/>
      <c r="G30" s="300"/>
      <c r="H30" s="112"/>
      <c r="I30" s="143"/>
      <c r="J30" s="112"/>
      <c r="K30" s="298"/>
      <c r="L30" s="108"/>
      <c r="M30" s="108"/>
      <c r="N30" s="109"/>
      <c r="O30" s="111"/>
      <c r="P30" s="109"/>
      <c r="Q30" s="109"/>
      <c r="R30" s="108"/>
      <c r="S30" s="111"/>
      <c r="T30" s="108"/>
      <c r="U30" s="108"/>
      <c r="V30" s="108"/>
      <c r="W30" s="108"/>
      <c r="X30" s="113"/>
      <c r="Y30" s="113"/>
      <c r="Z30" s="113"/>
      <c r="AA30" s="114"/>
      <c r="AB30" s="109"/>
    </row>
    <row r="31" spans="1:29" ht="15">
      <c r="A31" s="108"/>
      <c r="B31" s="108"/>
      <c r="C31" s="109"/>
      <c r="D31" s="297"/>
      <c r="E31" s="109"/>
      <c r="F31" s="301" t="s">
        <v>207</v>
      </c>
      <c r="G31" s="302">
        <f>SUM(G11:G29)</f>
        <v>257809.36000000004</v>
      </c>
      <c r="H31" s="112"/>
      <c r="I31" s="143"/>
      <c r="J31" s="112"/>
      <c r="K31" s="298"/>
      <c r="L31" s="108"/>
      <c r="M31" s="108"/>
      <c r="N31" s="109"/>
      <c r="O31" s="111"/>
      <c r="P31" s="109"/>
      <c r="Q31" s="109"/>
      <c r="R31" s="108"/>
      <c r="S31" s="111"/>
      <c r="T31" s="108"/>
      <c r="U31" s="108"/>
      <c r="V31" s="108"/>
      <c r="W31" s="108"/>
      <c r="X31" s="113"/>
      <c r="Y31" s="113"/>
      <c r="Z31" s="113"/>
      <c r="AA31" s="114"/>
      <c r="AB31" s="109"/>
      <c r="AC31" s="107">
        <f>SUM(AC11:AC29)</f>
        <v>9</v>
      </c>
    </row>
    <row r="32" spans="3:28" ht="15">
      <c r="C32" s="107"/>
      <c r="D32" s="107"/>
      <c r="E32" s="107"/>
      <c r="F32" s="107"/>
      <c r="G32" s="107"/>
      <c r="H32" s="107"/>
      <c r="I32" s="107"/>
      <c r="J32" s="107"/>
      <c r="N32" s="107"/>
      <c r="O32" s="107"/>
      <c r="P32" s="107"/>
      <c r="Q32" s="107"/>
      <c r="S32" s="107"/>
      <c r="AB32" s="107"/>
    </row>
    <row r="33" s="107" customFormat="1" ht="15"/>
    <row r="34" s="107" customFormat="1" ht="15"/>
    <row r="35" s="107" customFormat="1" ht="15"/>
    <row r="36" s="107" customFormat="1" ht="15"/>
    <row r="37" s="107" customFormat="1" ht="15"/>
    <row r="38" s="107" customFormat="1" ht="1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92" t="s">
        <v>111</v>
      </c>
      <c r="B3" s="292"/>
      <c r="C3" s="292"/>
      <c r="D3" s="292"/>
      <c r="E3" s="292"/>
      <c r="F3" s="292"/>
      <c r="G3" s="292"/>
      <c r="H3" s="292"/>
      <c r="I3" s="292"/>
      <c r="J3" s="293"/>
      <c r="K3" s="293"/>
      <c r="L3" s="293"/>
      <c r="M3" s="293"/>
      <c r="N3" s="293"/>
      <c r="O3" s="293"/>
      <c r="P3" s="293"/>
      <c r="Q3" s="152"/>
    </row>
    <row r="4" spans="1:17" s="90" customFormat="1" ht="1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152"/>
    </row>
    <row r="5" spans="1:17" s="90" customFormat="1" ht="22.5" customHeight="1">
      <c r="A5" s="279" t="s">
        <v>110</v>
      </c>
      <c r="B5" s="279"/>
      <c r="C5" s="279"/>
      <c r="D5" s="279"/>
      <c r="E5" s="279"/>
      <c r="F5" s="279"/>
      <c r="G5" s="279"/>
      <c r="H5" s="279"/>
      <c r="I5" s="280"/>
      <c r="J5" s="207" t="s">
        <v>109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87" t="s">
        <v>96</v>
      </c>
      <c r="D6" s="288"/>
      <c r="E6" s="288"/>
      <c r="F6" s="288"/>
      <c r="G6" s="289"/>
      <c r="H6" s="200">
        <v>0</v>
      </c>
      <c r="I6" s="204"/>
      <c r="J6" s="285" t="s">
        <v>96</v>
      </c>
      <c r="K6" s="285"/>
      <c r="L6" s="285"/>
      <c r="M6" s="285"/>
      <c r="N6" s="286"/>
      <c r="O6" s="205">
        <v>0</v>
      </c>
      <c r="P6" s="204"/>
    </row>
    <row r="7" spans="3:16" s="90" customFormat="1" ht="22.5" customHeight="1">
      <c r="C7" s="287" t="s">
        <v>94</v>
      </c>
      <c r="D7" s="288"/>
      <c r="E7" s="288"/>
      <c r="F7" s="288"/>
      <c r="G7" s="201"/>
      <c r="H7" s="200">
        <v>0</v>
      </c>
      <c r="I7" s="202"/>
      <c r="J7" s="283" t="s">
        <v>94</v>
      </c>
      <c r="K7" s="283"/>
      <c r="L7" s="283"/>
      <c r="M7" s="283"/>
      <c r="N7" s="284"/>
      <c r="O7" s="203">
        <v>0</v>
      </c>
      <c r="P7" s="202"/>
    </row>
    <row r="8" spans="3:16" s="90" customFormat="1" ht="22.5" customHeight="1">
      <c r="C8" s="287" t="s">
        <v>93</v>
      </c>
      <c r="D8" s="288"/>
      <c r="E8" s="288"/>
      <c r="F8" s="288"/>
      <c r="G8" s="201"/>
      <c r="H8" s="200">
        <f>H6-H7</f>
        <v>0</v>
      </c>
      <c r="I8" s="198"/>
      <c r="J8" s="281" t="s">
        <v>93</v>
      </c>
      <c r="K8" s="281"/>
      <c r="L8" s="281"/>
      <c r="M8" s="281"/>
      <c r="N8" s="282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94" t="s">
        <v>108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6"/>
    </row>
    <row r="11" spans="1:16" s="90" customFormat="1" ht="22.5" customHeight="1">
      <c r="A11" s="222" t="s">
        <v>14</v>
      </c>
      <c r="B11" s="233"/>
      <c r="C11" s="222" t="s">
        <v>15</v>
      </c>
      <c r="D11" s="232"/>
      <c r="E11" s="232"/>
      <c r="F11" s="232"/>
      <c r="G11" s="232"/>
      <c r="H11" s="232"/>
      <c r="I11" s="233"/>
      <c r="J11" s="222" t="s">
        <v>1</v>
      </c>
      <c r="K11" s="233"/>
      <c r="L11" s="150"/>
      <c r="M11" s="222" t="s">
        <v>64</v>
      </c>
      <c r="N11" s="232"/>
      <c r="O11" s="232"/>
      <c r="P11" s="233"/>
    </row>
    <row r="12" spans="1:16" ht="36" customHeight="1">
      <c r="A12" s="104" t="s">
        <v>21</v>
      </c>
      <c r="B12" s="192" t="s">
        <v>107</v>
      </c>
      <c r="C12" s="104" t="s">
        <v>24</v>
      </c>
      <c r="D12" s="105" t="s">
        <v>25</v>
      </c>
      <c r="E12" s="191" t="s">
        <v>106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105</v>
      </c>
      <c r="M12" s="129" t="s">
        <v>66</v>
      </c>
      <c r="N12" s="129" t="s">
        <v>104</v>
      </c>
      <c r="O12" s="129" t="s">
        <v>103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Comune Bellino</cp:lastModifiedBy>
  <cp:lastPrinted>2015-01-23T09:39:52Z</cp:lastPrinted>
  <dcterms:created xsi:type="dcterms:W3CDTF">1996-11-05T10:16:36Z</dcterms:created>
  <dcterms:modified xsi:type="dcterms:W3CDTF">2024-01-25T09:38:36Z</dcterms:modified>
  <cp:category/>
  <cp:version/>
  <cp:contentType/>
  <cp:contentStatus/>
</cp:coreProperties>
</file>